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adapte-my.sharepoint.com/personal/jeremy_rabu_sportadapte_fr/Documents/Bureau/Jeremy/FFSA/Championnats de France/DOCUMENTS OFFICIELS/2022-2023/DOCUMENTS DE CANDIDATURE/"/>
    </mc:Choice>
  </mc:AlternateContent>
  <xr:revisionPtr revIDLastSave="15" documentId="11_A173C3D7FF691FD35C4F54B7B3E9A223D241AD6D" xr6:coauthVersionLast="47" xr6:coauthVersionMax="47" xr10:uidLastSave="{3C651B10-36FB-4060-ACD2-B8814B705C00}"/>
  <bookViews>
    <workbookView xWindow="-110" yWindow="-110" windowWidth="19420" windowHeight="10420" xr2:uid="{00000000-000D-0000-FFFF-FFFF00000000}"/>
  </bookViews>
  <sheets>
    <sheet name="Présentation" sheetId="2" r:id="rId1"/>
    <sheet name="Budget" sheetId="1" r:id="rId2"/>
    <sheet name="Médail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4" i="1" l="1"/>
  <c r="K210" i="1"/>
  <c r="L211" i="1"/>
  <c r="L212" i="1"/>
  <c r="L213" i="1"/>
  <c r="L214" i="1"/>
  <c r="L215" i="1"/>
  <c r="L216" i="1"/>
  <c r="L210" i="1"/>
  <c r="K212" i="1"/>
  <c r="K216" i="1"/>
  <c r="D214" i="1"/>
  <c r="K214" i="1" s="1"/>
  <c r="D212" i="1"/>
  <c r="K213" i="1" l="1"/>
  <c r="K215" i="1"/>
  <c r="D211" i="1"/>
  <c r="K211" i="1" s="1"/>
  <c r="D103" i="1" l="1"/>
  <c r="L207" i="1" l="1"/>
  <c r="K207" i="1"/>
  <c r="L205" i="1" l="1"/>
  <c r="K205" i="1"/>
  <c r="K206" i="1"/>
  <c r="L89" i="1" l="1"/>
  <c r="L91" i="1"/>
  <c r="M195" i="1"/>
  <c r="M194" i="1"/>
  <c r="F198" i="1"/>
  <c r="F197" i="1"/>
  <c r="F195" i="1"/>
  <c r="F194" i="1"/>
  <c r="F193" i="1"/>
  <c r="F192" i="1"/>
  <c r="F182" i="1"/>
  <c r="F181" i="1"/>
  <c r="F180" i="1"/>
  <c r="F178" i="1"/>
  <c r="F173" i="1"/>
  <c r="F172" i="1"/>
  <c r="F170" i="1"/>
  <c r="F166" i="1"/>
  <c r="F162" i="1"/>
  <c r="F161" i="1"/>
  <c r="F156" i="1"/>
  <c r="F155" i="1" s="1"/>
  <c r="F152" i="1"/>
  <c r="F151" i="1"/>
  <c r="F149" i="1"/>
  <c r="F145" i="1"/>
  <c r="F144" i="1"/>
  <c r="F140" i="1"/>
  <c r="F139" i="1"/>
  <c r="F138" i="1"/>
  <c r="F137" i="1"/>
  <c r="F134" i="1"/>
  <c r="F133" i="1"/>
  <c r="F131" i="1"/>
  <c r="F130" i="1"/>
  <c r="F129" i="1"/>
  <c r="F128" i="1"/>
  <c r="F124" i="1"/>
  <c r="F123" i="1"/>
  <c r="F121" i="1"/>
  <c r="F120" i="1"/>
  <c r="F119" i="1"/>
  <c r="F117" i="1"/>
  <c r="F115" i="1"/>
  <c r="F114" i="1"/>
  <c r="F110" i="1"/>
  <c r="F109" i="1"/>
  <c r="F108" i="1"/>
  <c r="F107" i="1"/>
  <c r="F102" i="1"/>
  <c r="F101" i="1"/>
  <c r="F97" i="1"/>
  <c r="F96" i="1"/>
  <c r="F94" i="1"/>
  <c r="F93" i="1"/>
  <c r="F92" i="1"/>
  <c r="F91" i="1"/>
  <c r="F89" i="1"/>
  <c r="F83" i="1"/>
  <c r="F82" i="1"/>
  <c r="F80" i="1"/>
  <c r="F76" i="1"/>
  <c r="F72" i="1"/>
  <c r="F68" i="1"/>
  <c r="F67" i="1"/>
  <c r="F63" i="1"/>
  <c r="F60" i="1"/>
  <c r="F59" i="1"/>
  <c r="F58" i="1"/>
  <c r="F57" i="1"/>
  <c r="F39" i="1"/>
  <c r="F38" i="1"/>
  <c r="F37" i="1"/>
  <c r="F36" i="1"/>
  <c r="F32" i="1"/>
  <c r="F28" i="1"/>
  <c r="F27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M122" i="1"/>
  <c r="M118" i="1"/>
  <c r="M117" i="1"/>
  <c r="M113" i="1"/>
  <c r="M112" i="1"/>
  <c r="M111" i="1"/>
  <c r="M110" i="1"/>
  <c r="M109" i="1"/>
  <c r="M108" i="1"/>
  <c r="M104" i="1"/>
  <c r="M103" i="1"/>
  <c r="M97" i="1"/>
  <c r="M96" i="1"/>
  <c r="M95" i="1"/>
  <c r="M66" i="1"/>
  <c r="M65" i="1"/>
  <c r="M63" i="1"/>
  <c r="M62" i="1"/>
  <c r="M61" i="1"/>
  <c r="M60" i="1"/>
  <c r="M59" i="1"/>
  <c r="M58" i="1"/>
  <c r="M57" i="1"/>
  <c r="M52" i="1"/>
  <c r="M51" i="1"/>
  <c r="M50" i="1"/>
  <c r="M46" i="1"/>
  <c r="M45" i="1"/>
  <c r="M44" i="1"/>
  <c r="M43" i="1"/>
  <c r="M39" i="1"/>
  <c r="M38" i="1"/>
  <c r="M36" i="1"/>
  <c r="M35" i="1"/>
  <c r="M34" i="1"/>
  <c r="M33" i="1"/>
  <c r="M32" i="1"/>
  <c r="L88" i="1"/>
  <c r="K90" i="1"/>
  <c r="D104" i="1"/>
  <c r="F104" i="1" s="1"/>
  <c r="F159" i="1" l="1"/>
  <c r="M102" i="1"/>
  <c r="F6" i="1"/>
  <c r="F191" i="1"/>
  <c r="F55" i="1"/>
  <c r="M55" i="1"/>
  <c r="K30" i="1"/>
  <c r="K29" i="1"/>
  <c r="K28" i="1"/>
  <c r="L25" i="1"/>
  <c r="L22" i="1"/>
  <c r="K25" i="1"/>
  <c r="K26" i="1" s="1"/>
  <c r="K24" i="1"/>
  <c r="K23" i="1"/>
  <c r="K22" i="1"/>
  <c r="K17" i="1"/>
  <c r="K13" i="1"/>
  <c r="L14" i="1"/>
  <c r="K14" i="1"/>
  <c r="K15" i="1" s="1"/>
  <c r="K12" i="1"/>
  <c r="L11" i="1"/>
  <c r="K11" i="1"/>
  <c r="D234" i="1"/>
  <c r="K91" i="1"/>
  <c r="M91" i="1" s="1"/>
  <c r="L90" i="1"/>
  <c r="M90" i="1" s="1"/>
  <c r="D118" i="1"/>
  <c r="D116" i="1"/>
  <c r="D106" i="1"/>
  <c r="F106" i="1" s="1"/>
  <c r="D105" i="1"/>
  <c r="F105" i="1" s="1"/>
  <c r="F103" i="1"/>
  <c r="D88" i="1"/>
  <c r="F88" i="1" s="1"/>
  <c r="D231" i="1" s="1"/>
  <c r="M210" i="1"/>
  <c r="M206" i="1"/>
  <c r="M205" i="1"/>
  <c r="K88" i="1" l="1"/>
  <c r="M88" i="1" s="1"/>
  <c r="F116" i="1"/>
  <c r="F86" i="1" s="1"/>
  <c r="K89" i="1"/>
  <c r="M89" i="1" s="1"/>
  <c r="F118" i="1"/>
  <c r="K19" i="1"/>
  <c r="M121" i="1"/>
  <c r="M86" i="1" l="1"/>
  <c r="M116" i="1"/>
  <c r="M107" i="1"/>
  <c r="D232" i="1" s="1"/>
  <c r="M26" i="1"/>
  <c r="M24" i="1"/>
  <c r="M15" i="1"/>
  <c r="M13" i="1"/>
  <c r="K10" i="1"/>
  <c r="M10" i="1" l="1"/>
  <c r="K18" i="1"/>
  <c r="M14" i="1"/>
  <c r="M22" i="1"/>
  <c r="M11" i="1"/>
  <c r="M25" i="1"/>
  <c r="F207" i="1" l="1"/>
  <c r="M207" i="1" s="1"/>
  <c r="F206" i="1"/>
  <c r="M216" i="1"/>
  <c r="M215" i="1"/>
  <c r="M214" i="1"/>
  <c r="M213" i="1"/>
  <c r="M212" i="1"/>
  <c r="M211" i="1"/>
  <c r="F205" i="1"/>
  <c r="F216" i="1"/>
  <c r="F215" i="1"/>
  <c r="F214" i="1"/>
  <c r="F213" i="1"/>
  <c r="F212" i="1"/>
  <c r="F211" i="1"/>
  <c r="D210" i="1"/>
  <c r="F210" i="1" s="1"/>
  <c r="M209" i="1" l="1"/>
  <c r="F204" i="1"/>
  <c r="F209" i="1"/>
  <c r="D177" i="1" l="1"/>
  <c r="F177" i="1" s="1"/>
  <c r="F176" i="1" l="1"/>
  <c r="D233" i="1" l="1"/>
  <c r="D235" i="1" s="1"/>
  <c r="L12" i="1" s="1"/>
  <c r="F185" i="1"/>
  <c r="F201" i="1" s="1"/>
  <c r="F219" i="1" l="1"/>
  <c r="L23" i="1"/>
  <c r="L30" i="1" s="1"/>
  <c r="M30" i="1" s="1"/>
  <c r="L19" i="1"/>
  <c r="M19" i="1" s="1"/>
  <c r="L18" i="1"/>
  <c r="M18" i="1" s="1"/>
  <c r="L17" i="1"/>
  <c r="M17" i="1" s="1"/>
  <c r="M12" i="1"/>
  <c r="L29" i="1" l="1"/>
  <c r="M29" i="1" s="1"/>
  <c r="M23" i="1"/>
  <c r="L28" i="1"/>
  <c r="M28" i="1" s="1"/>
  <c r="M6" i="1" l="1"/>
  <c r="M185" i="1" s="1"/>
  <c r="M186" i="1" s="1"/>
  <c r="M193" i="1"/>
  <c r="M191" i="1" l="1"/>
  <c r="M201" i="1" s="1"/>
  <c r="M219" i="1" s="1"/>
</calcChain>
</file>

<file path=xl/sharedStrings.xml><?xml version="1.0" encoding="utf-8"?>
<sst xmlns="http://schemas.openxmlformats.org/spreadsheetml/2006/main" count="395" uniqueCount="252">
  <si>
    <t>N° compte</t>
  </si>
  <si>
    <t>Intitulés des Comptes</t>
  </si>
  <si>
    <t>Prix</t>
  </si>
  <si>
    <t>Quantité</t>
  </si>
  <si>
    <t>Montant</t>
  </si>
  <si>
    <t>ACHATS</t>
  </si>
  <si>
    <t>SACEM</t>
  </si>
  <si>
    <t>Speaker</t>
  </si>
  <si>
    <t>Décoration des sites</t>
  </si>
  <si>
    <t>Commentaires</t>
  </si>
  <si>
    <t>Tee-shirts arbitres</t>
  </si>
  <si>
    <t>Médailles</t>
  </si>
  <si>
    <t>Tour de cou</t>
  </si>
  <si>
    <t xml:space="preserve">Champagne </t>
  </si>
  <si>
    <t>Cadeau féderal</t>
  </si>
  <si>
    <t>Dossard</t>
  </si>
  <si>
    <t xml:space="preserve">Kit communication fédéral </t>
  </si>
  <si>
    <t>Sous-traitance</t>
  </si>
  <si>
    <t>Sécurité</t>
  </si>
  <si>
    <t>Locations diverses (tentes, tables, etc.)</t>
  </si>
  <si>
    <t>Location véhicule</t>
  </si>
  <si>
    <t>Location bureautique</t>
  </si>
  <si>
    <t>Gardiennage</t>
  </si>
  <si>
    <t>Autres</t>
  </si>
  <si>
    <t>AUTRES SERVICE EXTERIEURS</t>
  </si>
  <si>
    <t>Vacations arbitres</t>
  </si>
  <si>
    <t>Dossier de presse</t>
  </si>
  <si>
    <t>Invitations / affiches</t>
  </si>
  <si>
    <t>Photocopie</t>
  </si>
  <si>
    <t>Vidéo/photo</t>
  </si>
  <si>
    <t>Restauration arbitre</t>
  </si>
  <si>
    <t>Restauration bénévole</t>
  </si>
  <si>
    <t>Hébergement DTN, DTF, CTN, CSN, élu</t>
  </si>
  <si>
    <t>Hébergement arbitre</t>
  </si>
  <si>
    <t>Hébergement bénévole</t>
  </si>
  <si>
    <t>Hébergement médical</t>
  </si>
  <si>
    <t>si proposé</t>
  </si>
  <si>
    <t>Fonctionnement réunion COL</t>
  </si>
  <si>
    <t>Déplacement sur CF N-1</t>
  </si>
  <si>
    <t>Affranchissement</t>
  </si>
  <si>
    <t>Téléphone</t>
  </si>
  <si>
    <t>si emploi aidé, le valoriser en produits</t>
  </si>
  <si>
    <t xml:space="preserve">Autres </t>
  </si>
  <si>
    <t>Label Fédéral</t>
  </si>
  <si>
    <t>VENTES PRODUITS ET SERVICES</t>
  </si>
  <si>
    <t>Restauration</t>
  </si>
  <si>
    <t>Hébergement</t>
  </si>
  <si>
    <t>Restauration accompagnateur</t>
  </si>
  <si>
    <t>Restauration sportif</t>
  </si>
  <si>
    <t xml:space="preserve">Hébergement sportif </t>
  </si>
  <si>
    <t>Hébergement accompagnateur</t>
  </si>
  <si>
    <t>si envisagé</t>
  </si>
  <si>
    <t>Tarif inscription des sportifs avec repas</t>
  </si>
  <si>
    <t>Tarif inscription des sportifs sans repas</t>
  </si>
  <si>
    <t>Pension complète</t>
  </si>
  <si>
    <t>Logisitique</t>
  </si>
  <si>
    <t>Tarif inscription des accompagnateurs avec repas</t>
  </si>
  <si>
    <t>Tarif inscription des accompagnateurs sans repas</t>
  </si>
  <si>
    <t>Label</t>
  </si>
  <si>
    <t>Remboursement hébergement DTN, DTF, CTN, CSN, élu</t>
  </si>
  <si>
    <t>à préciser</t>
  </si>
  <si>
    <t>Conseil Régional</t>
  </si>
  <si>
    <t>Conseil Départemental</t>
  </si>
  <si>
    <t>AUTRES PRODUITS GESTION COURANTE</t>
  </si>
  <si>
    <t>TOTAL CHARGES SANS EQUILIBRAGE</t>
  </si>
  <si>
    <t>TOTAL SUBVENTION + AUTRES PRODUITS AVEC RETRAIT MISE A DISPO ET EMPLOI AIDE</t>
  </si>
  <si>
    <t>TOTAL SPORTIF ET ACCOMPAGNATEUR</t>
  </si>
  <si>
    <t>COUT LOGISTIQUE/PERS</t>
  </si>
  <si>
    <t>TOTAL CHARGES</t>
  </si>
  <si>
    <t>TOTAL PRODUITS</t>
  </si>
  <si>
    <t>Préciser dès à présent le nombre de :</t>
  </si>
  <si>
    <t>Sportifs</t>
  </si>
  <si>
    <t>Bénévoles</t>
  </si>
  <si>
    <t>DTN, DTF, CTN, CSN, élu</t>
  </si>
  <si>
    <t>Accompagnateurs</t>
  </si>
  <si>
    <t>Voir sur la feuille médailles</t>
  </si>
  <si>
    <t>Merci de remplir à présent les cases en bleu ciel sur la fiche budget. Remplir les cases uniquement si l'action est envisagée.</t>
  </si>
  <si>
    <t>Pour chaque action, pensez à remplir les cases quantités et prix.</t>
  </si>
  <si>
    <t>Bénéfice sur hébergement</t>
  </si>
  <si>
    <t>Si nécessaire (en fonction de la discipline)</t>
  </si>
  <si>
    <t>SERVICES EXTERIEURS</t>
  </si>
  <si>
    <t>Assurances</t>
  </si>
  <si>
    <t>AUTRES CHARGES DE GESTION COURANTE</t>
  </si>
  <si>
    <t>EMPLOI DES CONTRIBUTIONS VOLONTAIRES EN NATURE</t>
  </si>
  <si>
    <t>Secours en nature</t>
  </si>
  <si>
    <t>Personnels bénévoles</t>
  </si>
  <si>
    <t>Mise à disposition gratuite des biens et prestations</t>
  </si>
  <si>
    <t>Dotation FFSA - Organisateur d'un CF</t>
  </si>
  <si>
    <t>CONTRIBUTIONS VOLONTAIRES EN NATURE</t>
  </si>
  <si>
    <t>Bénévolat</t>
  </si>
  <si>
    <t>Prestation en nature</t>
  </si>
  <si>
    <t>Dons en nature</t>
  </si>
  <si>
    <t>Provision pour consolidation emploi ou action future</t>
  </si>
  <si>
    <t>ESCALADE</t>
  </si>
  <si>
    <t>BADMINTON</t>
  </si>
  <si>
    <t>FUTSAL</t>
  </si>
  <si>
    <t>HANDBALL</t>
  </si>
  <si>
    <t>CROSS</t>
  </si>
  <si>
    <t>CNE FOOTBALL</t>
  </si>
  <si>
    <t>LUTTE</t>
  </si>
  <si>
    <t>JUDO</t>
  </si>
  <si>
    <t>TENNIS</t>
  </si>
  <si>
    <t>RUGBY</t>
  </si>
  <si>
    <t>TENNIS DE TABLE</t>
  </si>
  <si>
    <t>NATATION</t>
  </si>
  <si>
    <t>SKI</t>
  </si>
  <si>
    <t>Les quantités renseignées vont se générer automatiquement dans votre budget primitif.</t>
  </si>
  <si>
    <t>Equipe de secours</t>
  </si>
  <si>
    <t>Fournitures administratives</t>
  </si>
  <si>
    <t xml:space="preserve">Fournitures non stockables </t>
  </si>
  <si>
    <t>Petit matériel de bureau</t>
  </si>
  <si>
    <t>Trousse de secours</t>
  </si>
  <si>
    <t>Petit matériel informatique</t>
  </si>
  <si>
    <t>Produits hygiène et d'entretien</t>
  </si>
  <si>
    <t>Achats de marchandises</t>
  </si>
  <si>
    <t>Petit matériel pédagogique</t>
  </si>
  <si>
    <t>Equipement sportif</t>
  </si>
  <si>
    <t>Entretien et réparation</t>
  </si>
  <si>
    <t>Documentation</t>
  </si>
  <si>
    <t>Entretien</t>
  </si>
  <si>
    <t>Réparation</t>
  </si>
  <si>
    <t>Tous types</t>
  </si>
  <si>
    <t>Technique ou professionnelle</t>
  </si>
  <si>
    <t>Rénumérations intermédiaires et honoraires</t>
  </si>
  <si>
    <t>Honoraires médecin</t>
  </si>
  <si>
    <t>Publicité et communication</t>
  </si>
  <si>
    <t>Déplacements et missions</t>
  </si>
  <si>
    <t>Frais bancaires</t>
  </si>
  <si>
    <t>Tenue de compte, autres</t>
  </si>
  <si>
    <t>Rémunération des personnels</t>
  </si>
  <si>
    <t>Salaires</t>
  </si>
  <si>
    <t>Primes</t>
  </si>
  <si>
    <t>Charges sociales</t>
  </si>
  <si>
    <t>Autres charges de personnel</t>
  </si>
  <si>
    <t>Prestation de service facturée</t>
  </si>
  <si>
    <t>Vente de marchandises</t>
  </si>
  <si>
    <t>Tee-shirt</t>
  </si>
  <si>
    <t>Produits des activités annexes</t>
  </si>
  <si>
    <t>Subventions</t>
  </si>
  <si>
    <t>Participation Ligue FFSA</t>
  </si>
  <si>
    <t>Participation CDSA</t>
  </si>
  <si>
    <t>Particpation autres Ligues et CD</t>
  </si>
  <si>
    <t>Mécénat</t>
  </si>
  <si>
    <t>Don particulier</t>
  </si>
  <si>
    <t>Reception (apéritif, soirée)</t>
  </si>
  <si>
    <t>Buvette</t>
  </si>
  <si>
    <t>pour un élu et un coordinateur</t>
  </si>
  <si>
    <t>Restauration CF N-1</t>
  </si>
  <si>
    <t>Hébergement CF N-1</t>
  </si>
  <si>
    <t>Déplacement COL</t>
  </si>
  <si>
    <t>Frais postaux et télécommunication (spéifique manifestation ou quantifiable)</t>
  </si>
  <si>
    <t>Repas de gala supplémentaire (hors formule inscription)</t>
  </si>
  <si>
    <t>Si envisagé</t>
  </si>
  <si>
    <t>CHARGES DE PERSONNEL</t>
  </si>
  <si>
    <t>Ticket restaurant, transport</t>
  </si>
  <si>
    <t>Communauté d'agglomération</t>
  </si>
  <si>
    <t>PRODUITS EXCEPTIONNELS</t>
  </si>
  <si>
    <t>CHARGES DIRECTES AFFECTEES A L'ACTION</t>
  </si>
  <si>
    <t>RESSOURCES DIRECTES AFFECTEES A L'ACTION</t>
  </si>
  <si>
    <t>Charges fixes de fonctionnement</t>
  </si>
  <si>
    <t>Frais financier</t>
  </si>
  <si>
    <t>TOTAL CHARGES PREVISIONNELLES</t>
  </si>
  <si>
    <t>TOTAL PRODUITS PREVISIONNELS</t>
  </si>
  <si>
    <t>Téléphone si non quantifiable</t>
  </si>
  <si>
    <t>Assurance si non quantifiable</t>
  </si>
  <si>
    <t>EXCEDENT ENVISAGE</t>
  </si>
  <si>
    <t xml:space="preserve">TOTAL CHARGES </t>
  </si>
  <si>
    <t>Tarifs avec restauration</t>
  </si>
  <si>
    <t>4 repas</t>
  </si>
  <si>
    <t>5 repas</t>
  </si>
  <si>
    <t>75 euros</t>
  </si>
  <si>
    <t>85 euros</t>
  </si>
  <si>
    <t>95 euros</t>
  </si>
  <si>
    <t>55 euros</t>
  </si>
  <si>
    <t>65 euros</t>
  </si>
  <si>
    <t>6 repas</t>
  </si>
  <si>
    <t>Arbitres locaux</t>
  </si>
  <si>
    <t>Arbitres nationaux</t>
  </si>
  <si>
    <t>Mission service civique</t>
  </si>
  <si>
    <t>CHARGES INDIRECTES AFFECTEES A L'ACTION</t>
  </si>
  <si>
    <t>Droit inscription sportif</t>
  </si>
  <si>
    <t>Droit inscription accompagnateur</t>
  </si>
  <si>
    <t>Sponsoring</t>
  </si>
  <si>
    <t>Autres prestations</t>
  </si>
  <si>
    <t>Matériels</t>
  </si>
  <si>
    <t>Marchandises diverses</t>
  </si>
  <si>
    <t>Tickets Tombola</t>
  </si>
  <si>
    <t>Repas de gala supplémentaires</t>
  </si>
  <si>
    <t>Vente d'espaces publicitaires</t>
  </si>
  <si>
    <t>SUBVENTIONS D EXPLOITATION RECUES</t>
  </si>
  <si>
    <t>ETAT/CNDS</t>
  </si>
  <si>
    <t>Commune</t>
  </si>
  <si>
    <t>Université</t>
  </si>
  <si>
    <t>Prise en charge fédérale pour championnats de France</t>
  </si>
  <si>
    <t>Autres aides fédérales</t>
  </si>
  <si>
    <t>PRODUITS FINANCIERS</t>
  </si>
  <si>
    <t>REPRISE SUR AMONTISSEMENT</t>
  </si>
  <si>
    <t>TRANSFERT DE CHARGE</t>
  </si>
  <si>
    <t>Nourritures, produits alimentaires</t>
  </si>
  <si>
    <t>Achats buvette</t>
  </si>
  <si>
    <t>Achats tombola</t>
  </si>
  <si>
    <t>Achats carburants</t>
  </si>
  <si>
    <t>Eau, énergie, gaz</t>
  </si>
  <si>
    <t>Location immobilière (salle/installation sportive)</t>
  </si>
  <si>
    <t>Charges locatives et de copropriétés</t>
  </si>
  <si>
    <t>préciser en quantité le nombre de demi-journées effectuées</t>
  </si>
  <si>
    <t>Colonne E = prix total du nombre de repas/personne</t>
  </si>
  <si>
    <t>Restauration représentants FFSA</t>
  </si>
  <si>
    <t>Restauration médecin</t>
  </si>
  <si>
    <t>Restauration équipe médicale</t>
  </si>
  <si>
    <t>Médecin</t>
  </si>
  <si>
    <t>Hébergement arbitre nationaux</t>
  </si>
  <si>
    <t>en fonction des disciplines</t>
  </si>
  <si>
    <t>si proposé/ Colonne F = prix/pers pour l'ensemble des nuitées</t>
  </si>
  <si>
    <t>Colonne F = prix/pers pour l'ensemble des nuitées</t>
  </si>
  <si>
    <t>IMPOTS ET TAXTES</t>
  </si>
  <si>
    <t>Remboursement honoraires médecin</t>
  </si>
  <si>
    <t>en fonction des displines</t>
  </si>
  <si>
    <t>Remboursement hébergement arbitres nationaux</t>
  </si>
  <si>
    <t>URSAFF, assurance chomage, mutuelle, etc….</t>
  </si>
  <si>
    <t>Remboursement restauration/hébergement CF N-1</t>
  </si>
  <si>
    <t>C234-C235</t>
  </si>
  <si>
    <t>Achats de matières et fournitures</t>
  </si>
  <si>
    <t>Badges</t>
  </si>
  <si>
    <t>Prestations de services</t>
  </si>
  <si>
    <t>Locations</t>
  </si>
  <si>
    <t>préciser en en prix la vacation à la journée</t>
  </si>
  <si>
    <t>Report de l'excedent</t>
  </si>
  <si>
    <t>Aide à l'emploi</t>
  </si>
  <si>
    <t>Tee-shirts sportifs, accompagnateurs, bénévole</t>
  </si>
  <si>
    <t>Coupes et trophées</t>
  </si>
  <si>
    <t xml:space="preserve">À la demande du Comité directeur, merci de respecter les tarifs d'inscription ci-dessous : </t>
  </si>
  <si>
    <t>Vous pouvez dès à présent cliquer sur l'onglet "Budget" en bas de ce document.</t>
  </si>
  <si>
    <t>Si envisagé/À préciser</t>
  </si>
  <si>
    <t>quantité = somme des heures effectuées par les benevoles</t>
  </si>
  <si>
    <t>Si nécessaire - en fonction de la discipline</t>
  </si>
  <si>
    <t>CFR TENNIS DE TABLE</t>
  </si>
  <si>
    <t>TIR À L'ARC</t>
  </si>
  <si>
    <t>ÉQUITATION</t>
  </si>
  <si>
    <t>BASKET-BALL</t>
  </si>
  <si>
    <t>FOOTBALL À 7</t>
  </si>
  <si>
    <t>PÉTANQUE</t>
  </si>
  <si>
    <t>ATHLÉTISME</t>
  </si>
  <si>
    <t>CFR FOOTBALL À 11</t>
  </si>
  <si>
    <t>FOOTBALL SAJ</t>
  </si>
  <si>
    <t>NATATION SAJ</t>
  </si>
  <si>
    <t>TENNIS DE TABLE SAJ</t>
  </si>
  <si>
    <t>ATHLÉTISME SAJ</t>
  </si>
  <si>
    <t>BASKET-BALL SAJ</t>
  </si>
  <si>
    <t>CANOË-KAYAK</t>
  </si>
  <si>
    <t>SPORT BOULES</t>
  </si>
  <si>
    <t>CYCLISME-VTT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</si>
</sst>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00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Alignment="1">
      <alignment horizontal="left" vertical="center" indent="4"/>
    </xf>
    <xf numFmtId="0" fontId="5" fillId="0" borderId="0" xfId="0" applyFont="1"/>
    <xf numFmtId="0" fontId="3" fillId="4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6" borderId="0" xfId="0" applyFont="1" applyFill="1" applyProtection="1">
      <protection locked="0"/>
    </xf>
    <xf numFmtId="0" fontId="4" fillId="6" borderId="0" xfId="0" applyFont="1" applyFill="1" applyAlignment="1" applyProtection="1">
      <alignment horizontal="left"/>
      <protection locked="0"/>
    </xf>
    <xf numFmtId="0" fontId="2" fillId="6" borderId="0" xfId="0" applyFont="1" applyFill="1" applyProtection="1"/>
    <xf numFmtId="0" fontId="2" fillId="0" borderId="0" xfId="0" applyFont="1" applyFill="1" applyProtection="1"/>
    <xf numFmtId="0" fontId="2" fillId="6" borderId="0" xfId="0" applyFont="1" applyFill="1" applyProtection="1">
      <protection hidden="1"/>
    </xf>
    <xf numFmtId="0" fontId="2" fillId="5" borderId="0" xfId="0" applyFont="1" applyFill="1" applyProtection="1"/>
    <xf numFmtId="0" fontId="2" fillId="0" borderId="0" xfId="0" applyFont="1" applyAlignment="1" applyProtection="1">
      <alignment vertical="center"/>
    </xf>
    <xf numFmtId="0" fontId="0" fillId="5" borderId="0" xfId="0" applyFill="1"/>
    <xf numFmtId="0" fontId="0" fillId="3" borderId="0" xfId="0" applyFill="1"/>
    <xf numFmtId="0" fontId="7" fillId="0" borderId="0" xfId="0" applyFont="1"/>
    <xf numFmtId="0" fontId="4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2" fillId="7" borderId="0" xfId="0" applyFont="1" applyFill="1" applyProtection="1"/>
    <xf numFmtId="0" fontId="3" fillId="7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Protection="1"/>
    <xf numFmtId="0" fontId="13" fillId="0" borderId="0" xfId="0" applyFont="1" applyFill="1" applyAlignment="1" applyProtection="1">
      <alignment horizontal="left"/>
      <protection locked="0"/>
    </xf>
    <xf numFmtId="0" fontId="0" fillId="0" borderId="0" xfId="0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Protection="1"/>
    <xf numFmtId="0" fontId="1" fillId="0" borderId="0" xfId="0" applyFont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" fillId="0" borderId="6" xfId="0" applyFont="1" applyBorder="1" applyProtection="1"/>
    <xf numFmtId="0" fontId="2" fillId="0" borderId="7" xfId="0" applyFont="1" applyBorder="1" applyProtection="1">
      <protection hidden="1"/>
    </xf>
    <xf numFmtId="0" fontId="2" fillId="0" borderId="6" xfId="0" applyFont="1" applyBorder="1" applyProtection="1">
      <protection locked="0"/>
    </xf>
    <xf numFmtId="0" fontId="2" fillId="0" borderId="10" xfId="0" applyFont="1" applyBorder="1" applyProtection="1">
      <protection hidden="1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Protection="1"/>
    <xf numFmtId="0" fontId="1" fillId="3" borderId="0" xfId="0" applyFont="1" applyFill="1" applyBorder="1" applyProtection="1"/>
    <xf numFmtId="0" fontId="1" fillId="3" borderId="0" xfId="0" applyFont="1" applyFill="1" applyBorder="1" applyProtection="1">
      <protection locked="0"/>
    </xf>
    <xf numFmtId="0" fontId="1" fillId="3" borderId="8" xfId="0" applyFont="1" applyFill="1" applyBorder="1" applyProtection="1"/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Protection="1"/>
    <xf numFmtId="0" fontId="2" fillId="0" borderId="0" xfId="0" applyFont="1" applyFill="1" applyBorder="1" applyProtection="1">
      <protection locked="0"/>
    </xf>
    <xf numFmtId="0" fontId="2" fillId="0" borderId="0" xfId="0" applyFont="1" applyFill="1" applyAlignment="1" applyProtection="1">
      <alignment horizontal="right" vertical="center"/>
    </xf>
    <xf numFmtId="0" fontId="2" fillId="5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</xf>
    <xf numFmtId="0" fontId="2" fillId="3" borderId="0" xfId="0" applyFont="1" applyFill="1" applyProtection="1"/>
    <xf numFmtId="0" fontId="14" fillId="9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0" fontId="8" fillId="8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 applyProtection="1">
      <alignment horizontal="left"/>
    </xf>
    <xf numFmtId="0" fontId="6" fillId="8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>
      <alignment horizontal="left"/>
    </xf>
    <xf numFmtId="0" fontId="3" fillId="7" borderId="0" xfId="0" applyFont="1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900CC"/>
      <color rgb="FFCC0099"/>
      <color rgb="FF00FFCC"/>
      <color rgb="FFCC99FF"/>
      <color rgb="FFCCECFF"/>
      <color rgb="FFCCCCFF"/>
      <color rgb="FF4BACC6"/>
      <color rgb="FFCC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46D173C-EB7D-463C-A66B-CFE48ACBC120}" type="doc">
      <dgm:prSet loTypeId="urn:microsoft.com/office/officeart/2008/layout/PictureAccentList" loCatId="picture" qsTypeId="urn:microsoft.com/office/officeart/2005/8/quickstyle/simple1" qsCatId="simple" csTypeId="urn:microsoft.com/office/officeart/2005/8/colors/colorful4" csCatId="colorful" phldr="1"/>
      <dgm:spPr/>
      <dgm:t>
        <a:bodyPr/>
        <a:lstStyle/>
        <a:p>
          <a:endParaRPr lang="fr-FR"/>
        </a:p>
      </dgm:t>
    </dgm:pt>
    <dgm:pt modelId="{1041CCCD-B8C4-4BB3-8D56-6CC380C9AB09}">
      <dgm:prSet phldrT="[Texte]" custT="1"/>
      <dgm:spPr>
        <a:solidFill>
          <a:schemeClr val="tx2"/>
        </a:solidFill>
      </dgm:spPr>
      <dgm:t>
        <a:bodyPr/>
        <a:lstStyle/>
        <a:p>
          <a:r>
            <a:rPr lang="fr-FR" sz="1100" b="0" i="1"/>
            <a:t>L'écriture d'un budget primitif est obligatoire pour pouvoir déposer votre candidature</a:t>
          </a:r>
          <a:r>
            <a:rPr lang="fr-FR" sz="1200" b="1"/>
            <a:t>.</a:t>
          </a:r>
        </a:p>
        <a:p>
          <a:r>
            <a:rPr lang="fr-FR" sz="1600" b="1"/>
            <a:t>Merci de nous faire parvenir un budget le plus proche de vos réalités de terrain.</a:t>
          </a:r>
        </a:p>
      </dgm:t>
    </dgm:pt>
    <dgm:pt modelId="{F6222999-0986-40CD-8632-0B7B48737477}" type="parTrans" cxnId="{2DB42F16-BD51-4AFF-A5A6-CAF98973DD7D}">
      <dgm:prSet/>
      <dgm:spPr/>
      <dgm:t>
        <a:bodyPr/>
        <a:lstStyle/>
        <a:p>
          <a:endParaRPr lang="fr-FR"/>
        </a:p>
      </dgm:t>
    </dgm:pt>
    <dgm:pt modelId="{864E56FD-38C1-4F08-AA71-4BDCD1D395F0}" type="sibTrans" cxnId="{2DB42F16-BD51-4AFF-A5A6-CAF98973DD7D}">
      <dgm:prSet/>
      <dgm:spPr/>
      <dgm:t>
        <a:bodyPr/>
        <a:lstStyle/>
        <a:p>
          <a:endParaRPr lang="fr-FR"/>
        </a:p>
      </dgm:t>
    </dgm:pt>
    <dgm:pt modelId="{568B9532-7D51-482A-A46A-5BC193D4643F}" type="pres">
      <dgm:prSet presAssocID="{746D173C-EB7D-463C-A66B-CFE48ACBC120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</dgm:pt>
    <dgm:pt modelId="{8D60AE37-8ED4-40D6-9A82-202C9D9AC535}" type="pres">
      <dgm:prSet presAssocID="{1041CCCD-B8C4-4BB3-8D56-6CC380C9AB09}" presName="root" presStyleCnt="0">
        <dgm:presLayoutVars>
          <dgm:chMax/>
          <dgm:chPref val="4"/>
        </dgm:presLayoutVars>
      </dgm:prSet>
      <dgm:spPr/>
    </dgm:pt>
    <dgm:pt modelId="{A81BEECD-4B8B-416C-8D1B-E466B826D5CC}" type="pres">
      <dgm:prSet presAssocID="{1041CCCD-B8C4-4BB3-8D56-6CC380C9AB09}" presName="rootComposite" presStyleCnt="0">
        <dgm:presLayoutVars/>
      </dgm:prSet>
      <dgm:spPr/>
    </dgm:pt>
    <dgm:pt modelId="{CCF6BFB9-944A-42F8-8F8F-64DBF1DDF9D2}" type="pres">
      <dgm:prSet presAssocID="{1041CCCD-B8C4-4BB3-8D56-6CC380C9AB09}" presName="rootText" presStyleLbl="node0" presStyleIdx="0" presStyleCnt="1" custScaleX="96834" custLinFactY="-43393" custLinFactNeighborX="-68" custLinFactNeighborY="-100000">
        <dgm:presLayoutVars>
          <dgm:chMax/>
          <dgm:chPref val="4"/>
        </dgm:presLayoutVars>
      </dgm:prSet>
      <dgm:spPr/>
    </dgm:pt>
    <dgm:pt modelId="{3CB5161C-A28D-474A-9BAB-A7E94552B29A}" type="pres">
      <dgm:prSet presAssocID="{1041CCCD-B8C4-4BB3-8D56-6CC380C9AB09}" presName="childShape" presStyleCnt="0">
        <dgm:presLayoutVars>
          <dgm:chMax val="0"/>
          <dgm:chPref val="0"/>
        </dgm:presLayoutVars>
      </dgm:prSet>
      <dgm:spPr/>
    </dgm:pt>
  </dgm:ptLst>
  <dgm:cxnLst>
    <dgm:cxn modelId="{2DB42F16-BD51-4AFF-A5A6-CAF98973DD7D}" srcId="{746D173C-EB7D-463C-A66B-CFE48ACBC120}" destId="{1041CCCD-B8C4-4BB3-8D56-6CC380C9AB09}" srcOrd="0" destOrd="0" parTransId="{F6222999-0986-40CD-8632-0B7B48737477}" sibTransId="{864E56FD-38C1-4F08-AA71-4BDCD1D395F0}"/>
    <dgm:cxn modelId="{45F27EF6-30E6-4322-AAEE-CFA3900EA114}" type="presOf" srcId="{746D173C-EB7D-463C-A66B-CFE48ACBC120}" destId="{568B9532-7D51-482A-A46A-5BC193D4643F}" srcOrd="0" destOrd="0" presId="urn:microsoft.com/office/officeart/2008/layout/PictureAccentList"/>
    <dgm:cxn modelId="{1236AEFC-7986-43FF-A3AF-41136E37871F}" type="presOf" srcId="{1041CCCD-B8C4-4BB3-8D56-6CC380C9AB09}" destId="{CCF6BFB9-944A-42F8-8F8F-64DBF1DDF9D2}" srcOrd="0" destOrd="0" presId="urn:microsoft.com/office/officeart/2008/layout/PictureAccentList"/>
    <dgm:cxn modelId="{2BC47EA4-9E43-4413-A672-B6148B054CAC}" type="presParOf" srcId="{568B9532-7D51-482A-A46A-5BC193D4643F}" destId="{8D60AE37-8ED4-40D6-9A82-202C9D9AC535}" srcOrd="0" destOrd="0" presId="urn:microsoft.com/office/officeart/2008/layout/PictureAccentList"/>
    <dgm:cxn modelId="{92A6CA59-613B-4D31-8EA0-9C44A5586B78}" type="presParOf" srcId="{8D60AE37-8ED4-40D6-9A82-202C9D9AC535}" destId="{A81BEECD-4B8B-416C-8D1B-E466B826D5CC}" srcOrd="0" destOrd="0" presId="urn:microsoft.com/office/officeart/2008/layout/PictureAccentList"/>
    <dgm:cxn modelId="{D0CE6CB1-C129-40B3-8269-47FC5B2EAB23}" type="presParOf" srcId="{A81BEECD-4B8B-416C-8D1B-E466B826D5CC}" destId="{CCF6BFB9-944A-42F8-8F8F-64DBF1DDF9D2}" srcOrd="0" destOrd="0" presId="urn:microsoft.com/office/officeart/2008/layout/PictureAccentList"/>
    <dgm:cxn modelId="{44AA4F05-B03E-4967-B7D3-6628673B9BE5}" type="presParOf" srcId="{8D60AE37-8ED4-40D6-9A82-202C9D9AC535}" destId="{3CB5161C-A28D-474A-9BAB-A7E94552B29A}" srcOrd="1" destOrd="0" presId="urn:microsoft.com/office/officeart/2008/layout/PictureAccentList"/>
  </dgm:cxnLst>
  <dgm:bg>
    <a:noFill/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CF6BFB9-944A-42F8-8F8F-64DBF1DDF9D2}">
      <dsp:nvSpPr>
        <dsp:cNvPr id="0" name=""/>
        <dsp:cNvSpPr/>
      </dsp:nvSpPr>
      <dsp:spPr>
        <a:xfrm>
          <a:off x="0" y="3359"/>
          <a:ext cx="7878835" cy="614898"/>
        </a:xfrm>
        <a:prstGeom prst="roundRect">
          <a:avLst>
            <a:gd name="adj" fmla="val 10000"/>
          </a:avLst>
        </a:prstGeom>
        <a:solidFill>
          <a:schemeClr val="tx2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100" b="0" i="1" kern="1200"/>
            <a:t>L'écriture d'un budget primitif est obligatoire pour pouvoir déposer votre candidature</a:t>
          </a:r>
          <a:r>
            <a:rPr lang="fr-FR" sz="1200" b="1" kern="1200"/>
            <a:t>.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600" b="1" kern="1200"/>
            <a:t>Merci de nous faire parvenir un budget le plus proche de vos réalités de terrain.</a:t>
          </a:r>
        </a:p>
      </dsp:txBody>
      <dsp:txXfrm>
        <a:off x="18010" y="21369"/>
        <a:ext cx="7842815" cy="57887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e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</xdr:rowOff>
    </xdr:from>
    <xdr:to>
      <xdr:col>14</xdr:col>
      <xdr:colOff>9526</xdr:colOff>
      <xdr:row>12</xdr:row>
      <xdr:rowOff>175260</xdr:rowOff>
    </xdr:to>
    <xdr:graphicFrame macro="">
      <xdr:nvGraphicFramePr>
        <xdr:cNvPr id="3" name="Diagramm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116818</xdr:colOff>
      <xdr:row>0</xdr:row>
      <xdr:rowOff>38599</xdr:rowOff>
    </xdr:from>
    <xdr:to>
      <xdr:col>3</xdr:col>
      <xdr:colOff>149882</xdr:colOff>
      <xdr:row>24</xdr:row>
      <xdr:rowOff>144225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818" y="38599"/>
          <a:ext cx="3201714" cy="452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22"/>
  <sheetViews>
    <sheetView tabSelected="1" workbookViewId="0">
      <selection activeCell="E18" sqref="E18"/>
    </sheetView>
  </sheetViews>
  <sheetFormatPr baseColWidth="10" defaultRowHeight="14.5" x14ac:dyDescent="0.35"/>
  <cols>
    <col min="3" max="3" width="23.54296875" customWidth="1"/>
    <col min="9" max="9" width="14.90625" bestFit="1" customWidth="1"/>
  </cols>
  <sheetData>
    <row r="5" spans="5:15" x14ac:dyDescent="0.35">
      <c r="E5" s="9" t="s">
        <v>231</v>
      </c>
    </row>
    <row r="6" spans="5:15" x14ac:dyDescent="0.35">
      <c r="E6" s="9"/>
    </row>
    <row r="7" spans="5:15" x14ac:dyDescent="0.35">
      <c r="E7" s="43"/>
      <c r="F7" s="43"/>
    </row>
    <row r="8" spans="5:15" x14ac:dyDescent="0.35">
      <c r="E8" s="9" t="s">
        <v>167</v>
      </c>
      <c r="H8" s="75" t="s">
        <v>71</v>
      </c>
      <c r="I8" s="75"/>
      <c r="J8" s="75"/>
      <c r="L8" s="75" t="s">
        <v>74</v>
      </c>
      <c r="M8" s="75"/>
      <c r="N8" s="75"/>
      <c r="O8" s="44"/>
    </row>
    <row r="9" spans="5:15" x14ac:dyDescent="0.35">
      <c r="E9" s="43"/>
      <c r="F9" s="43"/>
      <c r="H9" s="46"/>
      <c r="I9" s="46"/>
      <c r="J9" s="46"/>
      <c r="L9" s="43"/>
      <c r="M9" s="43"/>
      <c r="N9" s="43"/>
      <c r="O9" s="45"/>
    </row>
    <row r="10" spans="5:15" x14ac:dyDescent="0.35">
      <c r="E10" s="76" t="s">
        <v>168</v>
      </c>
      <c r="F10" s="76"/>
      <c r="H10" s="76" t="s">
        <v>170</v>
      </c>
      <c r="I10" s="76"/>
      <c r="J10" s="76"/>
      <c r="L10" s="76" t="s">
        <v>173</v>
      </c>
      <c r="M10" s="76"/>
      <c r="N10" s="76"/>
      <c r="O10" s="45"/>
    </row>
    <row r="11" spans="5:15" x14ac:dyDescent="0.35">
      <c r="E11" s="77" t="s">
        <v>169</v>
      </c>
      <c r="F11" s="77"/>
      <c r="H11" s="77" t="s">
        <v>171</v>
      </c>
      <c r="I11" s="77"/>
      <c r="J11" s="77"/>
      <c r="L11" s="77" t="s">
        <v>174</v>
      </c>
      <c r="M11" s="77"/>
      <c r="N11" s="77"/>
      <c r="O11" s="45"/>
    </row>
    <row r="12" spans="5:15" x14ac:dyDescent="0.35">
      <c r="E12" s="76" t="s">
        <v>175</v>
      </c>
      <c r="F12" s="76"/>
      <c r="H12" s="76" t="s">
        <v>172</v>
      </c>
      <c r="I12" s="76"/>
      <c r="J12" s="76"/>
      <c r="L12" s="76" t="s">
        <v>170</v>
      </c>
      <c r="M12" s="76"/>
      <c r="N12" s="76"/>
      <c r="O12" s="45"/>
    </row>
    <row r="15" spans="5:15" x14ac:dyDescent="0.35">
      <c r="E15" s="47" t="s">
        <v>70</v>
      </c>
      <c r="F15" s="48"/>
      <c r="G15" s="48"/>
    </row>
    <row r="17" spans="1:14" x14ac:dyDescent="0.35">
      <c r="E17" s="49" t="s">
        <v>71</v>
      </c>
      <c r="F17" s="78" t="s">
        <v>74</v>
      </c>
      <c r="G17" s="78"/>
      <c r="H17" s="49" t="s">
        <v>72</v>
      </c>
      <c r="I17" s="49" t="s">
        <v>176</v>
      </c>
      <c r="J17" s="78" t="s">
        <v>177</v>
      </c>
      <c r="K17" s="78"/>
      <c r="L17" s="78" t="s">
        <v>73</v>
      </c>
      <c r="M17" s="78"/>
      <c r="N17" s="49" t="s">
        <v>210</v>
      </c>
    </row>
    <row r="18" spans="1:14" x14ac:dyDescent="0.35">
      <c r="E18" s="50"/>
      <c r="F18" s="74"/>
      <c r="G18" s="74"/>
      <c r="H18" s="50"/>
      <c r="I18" s="50"/>
      <c r="J18" s="73"/>
      <c r="K18" s="73"/>
      <c r="L18" s="74"/>
      <c r="M18" s="74"/>
      <c r="N18" s="50"/>
    </row>
    <row r="20" spans="1:14" x14ac:dyDescent="0.35">
      <c r="A20" s="8"/>
      <c r="F20" s="9"/>
      <c r="G20" s="9"/>
      <c r="H20" s="9"/>
      <c r="I20" s="9"/>
      <c r="J20" s="9"/>
    </row>
    <row r="21" spans="1:14" x14ac:dyDescent="0.35">
      <c r="E21" s="9" t="s">
        <v>232</v>
      </c>
    </row>
    <row r="22" spans="1:14" x14ac:dyDescent="0.35">
      <c r="E22" s="23" t="s">
        <v>106</v>
      </c>
    </row>
  </sheetData>
  <sheetProtection algorithmName="SHA-512" hashValue="WaMaWWeBBsjxy8IU+yYeN7Cq4UNh60fq485NFqBT0yEwN2e16s8ZTi44gypyGLqWkwlzl4AtAvD4k23zAVb5mg==" saltValue="vvJ4nQlz6sNx4VhbvsPLbg==" spinCount="100000" sheet="1" objects="1" scenarios="1"/>
  <mergeCells count="17">
    <mergeCell ref="L18:M18"/>
    <mergeCell ref="L17:M17"/>
    <mergeCell ref="L8:N8"/>
    <mergeCell ref="L10:N10"/>
    <mergeCell ref="L11:N11"/>
    <mergeCell ref="L12:N12"/>
    <mergeCell ref="J18:K18"/>
    <mergeCell ref="F18:G18"/>
    <mergeCell ref="H8:J8"/>
    <mergeCell ref="H10:J10"/>
    <mergeCell ref="H11:J11"/>
    <mergeCell ref="H12:J12"/>
    <mergeCell ref="E10:F10"/>
    <mergeCell ref="E11:F11"/>
    <mergeCell ref="E12:F12"/>
    <mergeCell ref="F17:G17"/>
    <mergeCell ref="J17:K17"/>
  </mergeCells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5"/>
  <sheetViews>
    <sheetView zoomScaleNormal="100" workbookViewId="0">
      <selection sqref="A1:M1"/>
    </sheetView>
  </sheetViews>
  <sheetFormatPr baseColWidth="10" defaultColWidth="11.453125" defaultRowHeight="13" x14ac:dyDescent="0.3"/>
  <cols>
    <col min="1" max="1" width="9.36328125" style="2" bestFit="1" customWidth="1"/>
    <col min="2" max="2" width="46.453125" style="2" customWidth="1"/>
    <col min="3" max="3" width="48.6328125" style="2" customWidth="1"/>
    <col min="4" max="4" width="8.54296875" style="2" bestFit="1" customWidth="1"/>
    <col min="5" max="5" width="6.54296875" style="2" bestFit="1" customWidth="1"/>
    <col min="6" max="6" width="10.54296875" style="2" customWidth="1"/>
    <col min="7" max="7" width="4.6328125" style="2" customWidth="1"/>
    <col min="8" max="8" width="9.36328125" style="2" bestFit="1" customWidth="1"/>
    <col min="9" max="9" width="48.54296875" style="2" bestFit="1" customWidth="1"/>
    <col min="10" max="10" width="41.6328125" style="2" bestFit="1" customWidth="1"/>
    <col min="11" max="11" width="8" style="2" bestFit="1" customWidth="1"/>
    <col min="12" max="12" width="8.90625" style="2" bestFit="1" customWidth="1"/>
    <col min="13" max="13" width="11" style="2" customWidth="1"/>
    <col min="14" max="16384" width="11.453125" style="2"/>
  </cols>
  <sheetData>
    <row r="1" spans="1:13" ht="15" customHeight="1" x14ac:dyDescent="0.35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" customHeight="1" x14ac:dyDescent="0.35">
      <c r="A2" s="80" t="s">
        <v>77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5" customHeight="1" x14ac:dyDescent="0.35">
      <c r="B3" s="9"/>
      <c r="C3"/>
      <c r="D3"/>
      <c r="E3"/>
      <c r="F3"/>
      <c r="G3"/>
      <c r="H3"/>
      <c r="I3"/>
      <c r="J3"/>
      <c r="K3"/>
    </row>
    <row r="4" spans="1:13" x14ac:dyDescent="0.3">
      <c r="A4" s="86" t="s">
        <v>157</v>
      </c>
      <c r="B4" s="86"/>
      <c r="C4" s="86"/>
      <c r="D4" s="86"/>
      <c r="E4" s="86"/>
      <c r="F4" s="86"/>
      <c r="H4" s="86" t="s">
        <v>158</v>
      </c>
      <c r="I4" s="86"/>
      <c r="J4" s="86"/>
      <c r="K4" s="86"/>
      <c r="L4" s="86"/>
      <c r="M4" s="86"/>
    </row>
    <row r="5" spans="1:13" x14ac:dyDescent="0.3">
      <c r="A5" s="34" t="s">
        <v>0</v>
      </c>
      <c r="B5" s="34" t="s">
        <v>1</v>
      </c>
      <c r="C5" s="34" t="s">
        <v>9</v>
      </c>
      <c r="D5" s="34" t="s">
        <v>3</v>
      </c>
      <c r="E5" s="34" t="s">
        <v>2</v>
      </c>
      <c r="F5" s="34" t="s">
        <v>4</v>
      </c>
      <c r="H5" s="10" t="s">
        <v>0</v>
      </c>
      <c r="I5" s="10" t="s">
        <v>1</v>
      </c>
      <c r="J5" s="10" t="s">
        <v>9</v>
      </c>
      <c r="K5" s="10" t="s">
        <v>3</v>
      </c>
      <c r="L5" s="10" t="s">
        <v>2</v>
      </c>
      <c r="M5" s="10" t="s">
        <v>4</v>
      </c>
    </row>
    <row r="6" spans="1:13" x14ac:dyDescent="0.3">
      <c r="A6" s="15">
        <v>60000</v>
      </c>
      <c r="B6" s="15" t="s">
        <v>5</v>
      </c>
      <c r="C6" s="14"/>
      <c r="D6" s="14"/>
      <c r="E6" s="14"/>
      <c r="F6" s="16">
        <f>SUM(F8:F39)</f>
        <v>0</v>
      </c>
      <c r="H6" s="15">
        <v>70000</v>
      </c>
      <c r="I6" s="15" t="s">
        <v>44</v>
      </c>
      <c r="J6" s="14"/>
      <c r="K6" s="14"/>
      <c r="L6" s="14"/>
      <c r="M6" s="16" t="e">
        <f>SUM(M10,M11,M12,M13,M14,M15,M23,M24,M25,M26+M22,M32:M36,M38:M39,M43:M46,M50:M52)</f>
        <v>#DIV/0!</v>
      </c>
    </row>
    <row r="7" spans="1:13" s="12" customFormat="1" x14ac:dyDescent="0.3">
      <c r="A7" s="79" t="s">
        <v>222</v>
      </c>
      <c r="B7" s="79"/>
      <c r="C7" s="79"/>
      <c r="D7" s="79"/>
      <c r="E7" s="79"/>
      <c r="F7" s="79"/>
      <c r="H7" s="82" t="s">
        <v>134</v>
      </c>
      <c r="I7" s="82"/>
      <c r="J7" s="82"/>
      <c r="K7" s="82"/>
      <c r="L7" s="82"/>
      <c r="M7" s="82"/>
    </row>
    <row r="8" spans="1:13" ht="13.5" thickBot="1" x14ac:dyDescent="0.35">
      <c r="A8" s="32"/>
      <c r="B8" s="5" t="s">
        <v>198</v>
      </c>
      <c r="C8" s="3"/>
      <c r="D8" s="13"/>
      <c r="E8" s="13"/>
      <c r="F8" s="4">
        <f t="shared" ref="F8:F19" si="0">D8*E8</f>
        <v>0</v>
      </c>
    </row>
    <row r="9" spans="1:13" x14ac:dyDescent="0.3">
      <c r="B9" s="2" t="s">
        <v>199</v>
      </c>
      <c r="C9" s="3" t="s">
        <v>152</v>
      </c>
      <c r="D9" s="13"/>
      <c r="E9" s="13"/>
      <c r="F9" s="4">
        <f t="shared" si="0"/>
        <v>0</v>
      </c>
      <c r="I9" s="83" t="s">
        <v>180</v>
      </c>
      <c r="J9" s="84"/>
      <c r="K9" s="84"/>
      <c r="L9" s="84"/>
      <c r="M9" s="85"/>
    </row>
    <row r="10" spans="1:13" x14ac:dyDescent="0.3">
      <c r="B10" s="2" t="s">
        <v>200</v>
      </c>
      <c r="C10" s="3" t="s">
        <v>233</v>
      </c>
      <c r="D10" s="13"/>
      <c r="E10" s="13"/>
      <c r="F10" s="4">
        <f t="shared" si="0"/>
        <v>0</v>
      </c>
      <c r="I10" s="55" t="s">
        <v>58</v>
      </c>
      <c r="J10" s="51"/>
      <c r="K10" s="52">
        <f>Présentation!$E$18</f>
        <v>0</v>
      </c>
      <c r="L10" s="52">
        <v>20</v>
      </c>
      <c r="M10" s="56">
        <f t="shared" ref="M10:M19" si="1">K10*L10</f>
        <v>0</v>
      </c>
    </row>
    <row r="11" spans="1:13" x14ac:dyDescent="0.3">
      <c r="B11" s="5" t="s">
        <v>223</v>
      </c>
      <c r="C11" s="3"/>
      <c r="D11" s="13"/>
      <c r="E11" s="13"/>
      <c r="F11" s="4">
        <f t="shared" si="0"/>
        <v>0</v>
      </c>
      <c r="I11" s="55" t="s">
        <v>45</v>
      </c>
      <c r="J11" s="51"/>
      <c r="K11" s="52">
        <f>D101</f>
        <v>0</v>
      </c>
      <c r="L11" s="52">
        <f>E101</f>
        <v>0</v>
      </c>
      <c r="M11" s="56">
        <f t="shared" si="1"/>
        <v>0</v>
      </c>
    </row>
    <row r="12" spans="1:13" x14ac:dyDescent="0.3">
      <c r="B12" s="5" t="s">
        <v>8</v>
      </c>
      <c r="C12" s="3"/>
      <c r="D12" s="13"/>
      <c r="E12" s="13"/>
      <c r="F12" s="4">
        <f t="shared" si="0"/>
        <v>0</v>
      </c>
      <c r="I12" s="55" t="s">
        <v>55</v>
      </c>
      <c r="J12" s="51"/>
      <c r="K12" s="52">
        <f>Présentation!E18</f>
        <v>0</v>
      </c>
      <c r="L12" s="52" t="e">
        <f>D235</f>
        <v>#DIV/0!</v>
      </c>
      <c r="M12" s="56" t="e">
        <f t="shared" si="1"/>
        <v>#DIV/0!</v>
      </c>
    </row>
    <row r="13" spans="1:13" x14ac:dyDescent="0.3">
      <c r="B13" s="5" t="s">
        <v>108</v>
      </c>
      <c r="C13" s="3"/>
      <c r="D13" s="13"/>
      <c r="E13" s="13"/>
      <c r="F13" s="4">
        <f t="shared" si="0"/>
        <v>0</v>
      </c>
      <c r="I13" s="55" t="s">
        <v>92</v>
      </c>
      <c r="J13" s="53" t="s">
        <v>51</v>
      </c>
      <c r="K13" s="52">
        <f>Présentation!E18</f>
        <v>0</v>
      </c>
      <c r="L13" s="54"/>
      <c r="M13" s="56">
        <f>K13*L13</f>
        <v>0</v>
      </c>
    </row>
    <row r="14" spans="1:13" x14ac:dyDescent="0.3">
      <c r="B14" s="5" t="s">
        <v>229</v>
      </c>
      <c r="C14" s="26" t="s">
        <v>152</v>
      </c>
      <c r="D14" s="13"/>
      <c r="E14" s="13"/>
      <c r="F14" s="4">
        <f t="shared" si="0"/>
        <v>0</v>
      </c>
      <c r="I14" s="55" t="s">
        <v>46</v>
      </c>
      <c r="J14" s="53" t="s">
        <v>36</v>
      </c>
      <c r="K14" s="52">
        <f>D114</f>
        <v>0</v>
      </c>
      <c r="L14" s="52">
        <f>E114</f>
        <v>0</v>
      </c>
      <c r="M14" s="56">
        <f>K14*L14</f>
        <v>0</v>
      </c>
    </row>
    <row r="15" spans="1:13" x14ac:dyDescent="0.3">
      <c r="B15" s="25" t="s">
        <v>110</v>
      </c>
      <c r="C15" s="3"/>
      <c r="D15" s="13"/>
      <c r="E15" s="13"/>
      <c r="F15" s="4">
        <f t="shared" si="0"/>
        <v>0</v>
      </c>
      <c r="I15" s="57" t="s">
        <v>78</v>
      </c>
      <c r="J15" s="53" t="s">
        <v>51</v>
      </c>
      <c r="K15" s="52">
        <f>K14</f>
        <v>0</v>
      </c>
      <c r="L15" s="54"/>
      <c r="M15" s="56">
        <f t="shared" si="1"/>
        <v>0</v>
      </c>
    </row>
    <row r="16" spans="1:13" x14ac:dyDescent="0.3">
      <c r="B16" s="5" t="s">
        <v>115</v>
      </c>
      <c r="C16" s="32"/>
      <c r="D16" s="13"/>
      <c r="E16" s="13"/>
      <c r="F16" s="4">
        <f t="shared" si="0"/>
        <v>0</v>
      </c>
      <c r="I16" s="57"/>
      <c r="J16" s="53"/>
      <c r="K16" s="68"/>
      <c r="L16" s="68"/>
      <c r="M16" s="56"/>
    </row>
    <row r="17" spans="1:13" x14ac:dyDescent="0.3">
      <c r="B17" s="5" t="s">
        <v>112</v>
      </c>
      <c r="D17" s="13"/>
      <c r="E17" s="13"/>
      <c r="F17" s="4">
        <f t="shared" si="0"/>
        <v>0</v>
      </c>
      <c r="I17" s="62" t="s">
        <v>52</v>
      </c>
      <c r="J17" s="63"/>
      <c r="K17" s="63">
        <f>D101-D114</f>
        <v>0</v>
      </c>
      <c r="L17" s="63" t="e">
        <f>SUM(L10+L11+L12+L13)</f>
        <v>#DIV/0!</v>
      </c>
      <c r="M17" s="56" t="e">
        <f t="shared" si="1"/>
        <v>#DIV/0!</v>
      </c>
    </row>
    <row r="18" spans="1:13" x14ac:dyDescent="0.3">
      <c r="B18" s="5" t="s">
        <v>111</v>
      </c>
      <c r="D18" s="13"/>
      <c r="E18" s="13"/>
      <c r="F18" s="4">
        <f t="shared" si="0"/>
        <v>0</v>
      </c>
      <c r="I18" s="62" t="s">
        <v>53</v>
      </c>
      <c r="J18" s="64"/>
      <c r="K18" s="63">
        <f>K10-K11</f>
        <v>0</v>
      </c>
      <c r="L18" s="63" t="e">
        <f>SUM(L10+L12+L13)</f>
        <v>#DIV/0!</v>
      </c>
      <c r="M18" s="56" t="e">
        <f t="shared" si="1"/>
        <v>#DIV/0!</v>
      </c>
    </row>
    <row r="19" spans="1:13" ht="13.5" thickBot="1" x14ac:dyDescent="0.35">
      <c r="B19" s="5" t="s">
        <v>113</v>
      </c>
      <c r="D19" s="13"/>
      <c r="E19" s="13"/>
      <c r="F19" s="4">
        <f t="shared" si="0"/>
        <v>0</v>
      </c>
      <c r="I19" s="65" t="s">
        <v>54</v>
      </c>
      <c r="J19" s="66"/>
      <c r="K19" s="67">
        <f>K14</f>
        <v>0</v>
      </c>
      <c r="L19" s="67" t="e">
        <f>SUM(L10+L11+L12+L13+L14+L15)</f>
        <v>#DIV/0!</v>
      </c>
      <c r="M19" s="58" t="e">
        <f t="shared" si="1"/>
        <v>#DIV/0!</v>
      </c>
    </row>
    <row r="20" spans="1:13" ht="13.5" thickBot="1" x14ac:dyDescent="0.35">
      <c r="B20" s="2" t="s">
        <v>230</v>
      </c>
      <c r="C20" s="3" t="s">
        <v>79</v>
      </c>
      <c r="D20" s="13"/>
      <c r="E20" s="13"/>
      <c r="F20" s="4">
        <f t="shared" ref="F20:F23" si="2">D20*E20</f>
        <v>0</v>
      </c>
    </row>
    <row r="21" spans="1:13" x14ac:dyDescent="0.3">
      <c r="A21" s="24"/>
      <c r="B21" s="2" t="s">
        <v>23</v>
      </c>
      <c r="C21" s="3" t="s">
        <v>60</v>
      </c>
      <c r="D21" s="13"/>
      <c r="E21" s="13"/>
      <c r="F21" s="4">
        <f t="shared" si="2"/>
        <v>0</v>
      </c>
      <c r="I21" s="61" t="s">
        <v>181</v>
      </c>
      <c r="J21" s="59"/>
      <c r="K21" s="59"/>
      <c r="L21" s="59"/>
      <c r="M21" s="60"/>
    </row>
    <row r="22" spans="1:13" x14ac:dyDescent="0.3">
      <c r="B22" s="2" t="s">
        <v>23</v>
      </c>
      <c r="C22" s="3" t="s">
        <v>60</v>
      </c>
      <c r="D22" s="13"/>
      <c r="E22" s="13"/>
      <c r="F22" s="4">
        <f t="shared" si="2"/>
        <v>0</v>
      </c>
      <c r="I22" s="55" t="s">
        <v>45</v>
      </c>
      <c r="J22" s="51"/>
      <c r="K22" s="52">
        <f>D102</f>
        <v>0</v>
      </c>
      <c r="L22" s="52">
        <f>E102</f>
        <v>0</v>
      </c>
      <c r="M22" s="56">
        <f t="shared" ref="M22:M23" si="3">K22*L22</f>
        <v>0</v>
      </c>
    </row>
    <row r="23" spans="1:13" x14ac:dyDescent="0.3">
      <c r="A23" s="32"/>
      <c r="B23" s="2" t="s">
        <v>23</v>
      </c>
      <c r="C23" s="3" t="s">
        <v>60</v>
      </c>
      <c r="D23" s="13"/>
      <c r="E23" s="13"/>
      <c r="F23" s="4">
        <f t="shared" si="2"/>
        <v>0</v>
      </c>
      <c r="I23" s="55" t="s">
        <v>55</v>
      </c>
      <c r="J23" s="51"/>
      <c r="K23" s="52">
        <f>Présentation!F18</f>
        <v>0</v>
      </c>
      <c r="L23" s="52" t="e">
        <f>D235</f>
        <v>#DIV/0!</v>
      </c>
      <c r="M23" s="56" t="e">
        <f t="shared" si="3"/>
        <v>#DIV/0!</v>
      </c>
    </row>
    <row r="24" spans="1:13" x14ac:dyDescent="0.3">
      <c r="A24" s="32"/>
      <c r="F24" s="4"/>
      <c r="I24" s="55" t="s">
        <v>92</v>
      </c>
      <c r="J24" s="53" t="s">
        <v>51</v>
      </c>
      <c r="K24" s="52">
        <f>Présentation!F18</f>
        <v>0</v>
      </c>
      <c r="L24" s="54"/>
      <c r="M24" s="56">
        <f>K24*L24</f>
        <v>0</v>
      </c>
    </row>
    <row r="25" spans="1:13" x14ac:dyDescent="0.3">
      <c r="A25" s="32"/>
      <c r="F25" s="4"/>
      <c r="I25" s="55" t="s">
        <v>46</v>
      </c>
      <c r="J25" s="53" t="s">
        <v>36</v>
      </c>
      <c r="K25" s="52">
        <f>D115</f>
        <v>0</v>
      </c>
      <c r="L25" s="52">
        <f>E115</f>
        <v>0</v>
      </c>
      <c r="M25" s="56">
        <f>K25*L25</f>
        <v>0</v>
      </c>
    </row>
    <row r="26" spans="1:13" x14ac:dyDescent="0.3">
      <c r="A26" s="79" t="s">
        <v>109</v>
      </c>
      <c r="B26" s="79"/>
      <c r="C26" s="79"/>
      <c r="D26" s="79"/>
      <c r="E26" s="79"/>
      <c r="F26" s="79"/>
      <c r="I26" s="57" t="s">
        <v>78</v>
      </c>
      <c r="J26" s="53" t="s">
        <v>51</v>
      </c>
      <c r="K26" s="52">
        <f>K25</f>
        <v>0</v>
      </c>
      <c r="L26" s="54"/>
      <c r="M26" s="56">
        <f>K26*L26</f>
        <v>0</v>
      </c>
    </row>
    <row r="27" spans="1:13" x14ac:dyDescent="0.3">
      <c r="B27" s="5" t="s">
        <v>202</v>
      </c>
      <c r="C27" s="3"/>
      <c r="D27" s="13"/>
      <c r="E27" s="13"/>
      <c r="F27" s="4">
        <f t="shared" ref="F27:F28" si="4">D27*E27</f>
        <v>0</v>
      </c>
      <c r="I27" s="57"/>
      <c r="J27" s="53"/>
      <c r="K27" s="51"/>
      <c r="L27" s="68"/>
      <c r="M27" s="56"/>
    </row>
    <row r="28" spans="1:13" x14ac:dyDescent="0.3">
      <c r="B28" s="5" t="s">
        <v>201</v>
      </c>
      <c r="C28" s="3"/>
      <c r="D28" s="13"/>
      <c r="E28" s="13"/>
      <c r="F28" s="4">
        <f t="shared" si="4"/>
        <v>0</v>
      </c>
      <c r="I28" s="62" t="s">
        <v>56</v>
      </c>
      <c r="J28" s="63"/>
      <c r="K28" s="63">
        <f>D102-D115</f>
        <v>0</v>
      </c>
      <c r="L28" s="63" t="e">
        <f>SUM(L22+L23+L24)</f>
        <v>#DIV/0!</v>
      </c>
      <c r="M28" s="56" t="e">
        <f t="shared" ref="M28:M30" si="5">K28*L28</f>
        <v>#DIV/0!</v>
      </c>
    </row>
    <row r="29" spans="1:13" x14ac:dyDescent="0.3">
      <c r="C29" s="3"/>
      <c r="D29" s="12"/>
      <c r="E29" s="12"/>
      <c r="F29" s="4"/>
      <c r="I29" s="62" t="s">
        <v>57</v>
      </c>
      <c r="J29" s="64"/>
      <c r="K29" s="63">
        <f>Présentation!F18-Budget!D102</f>
        <v>0</v>
      </c>
      <c r="L29" s="63" t="e">
        <f>SUM(L23+L24)</f>
        <v>#DIV/0!</v>
      </c>
      <c r="M29" s="56" t="e">
        <f t="shared" si="5"/>
        <v>#DIV/0!</v>
      </c>
    </row>
    <row r="30" spans="1:13" ht="15" customHeight="1" thickBot="1" x14ac:dyDescent="0.35">
      <c r="F30" s="4"/>
      <c r="I30" s="65" t="s">
        <v>54</v>
      </c>
      <c r="J30" s="66"/>
      <c r="K30" s="67">
        <f>D115</f>
        <v>0</v>
      </c>
      <c r="L30" s="67" t="e">
        <f>SUM(L22+L23+L24+L25+L26)</f>
        <v>#DIV/0!</v>
      </c>
      <c r="M30" s="58" t="e">
        <f t="shared" si="5"/>
        <v>#DIV/0!</v>
      </c>
    </row>
    <row r="31" spans="1:13" x14ac:dyDescent="0.3">
      <c r="A31" s="81" t="s">
        <v>114</v>
      </c>
      <c r="B31" s="81"/>
      <c r="C31" s="81"/>
      <c r="D31" s="81"/>
      <c r="E31" s="81"/>
      <c r="F31" s="81"/>
    </row>
    <row r="32" spans="1:13" x14ac:dyDescent="0.3">
      <c r="B32" s="2" t="s">
        <v>116</v>
      </c>
      <c r="C32" s="3" t="s">
        <v>60</v>
      </c>
      <c r="D32" s="13"/>
      <c r="E32" s="13"/>
      <c r="F32" s="4">
        <f>D32*E32</f>
        <v>0</v>
      </c>
      <c r="I32" s="2" t="s">
        <v>182</v>
      </c>
      <c r="J32" s="3" t="s">
        <v>60</v>
      </c>
      <c r="K32" s="13"/>
      <c r="L32" s="13"/>
      <c r="M32" s="4">
        <f t="shared" ref="M32:M36" si="6">K32*L32</f>
        <v>0</v>
      </c>
    </row>
    <row r="33" spans="1:13" x14ac:dyDescent="0.3">
      <c r="B33" s="12"/>
      <c r="C33" s="37"/>
      <c r="D33" s="12"/>
      <c r="E33" s="12"/>
      <c r="F33" s="36"/>
      <c r="J33" s="3" t="s">
        <v>60</v>
      </c>
      <c r="K33" s="13"/>
      <c r="L33" s="13"/>
      <c r="M33" s="4">
        <f t="shared" si="6"/>
        <v>0</v>
      </c>
    </row>
    <row r="34" spans="1:13" x14ac:dyDescent="0.3">
      <c r="J34" s="3" t="s">
        <v>60</v>
      </c>
      <c r="K34" s="13"/>
      <c r="L34" s="13"/>
      <c r="M34" s="4">
        <f t="shared" si="6"/>
        <v>0</v>
      </c>
    </row>
    <row r="35" spans="1:13" x14ac:dyDescent="0.3">
      <c r="A35" s="81" t="s">
        <v>224</v>
      </c>
      <c r="B35" s="81"/>
      <c r="C35" s="81"/>
      <c r="D35" s="81"/>
      <c r="E35" s="81"/>
      <c r="F35" s="81"/>
      <c r="J35" s="3" t="s">
        <v>60</v>
      </c>
      <c r="K35" s="13"/>
      <c r="L35" s="13"/>
      <c r="M35" s="4">
        <f t="shared" si="6"/>
        <v>0</v>
      </c>
    </row>
    <row r="36" spans="1:13" x14ac:dyDescent="0.3">
      <c r="B36" s="2" t="s">
        <v>23</v>
      </c>
      <c r="C36" s="3" t="s">
        <v>60</v>
      </c>
      <c r="D36" s="13"/>
      <c r="E36" s="13"/>
      <c r="F36" s="4">
        <f t="shared" ref="F36:F39" si="7">D36*E36</f>
        <v>0</v>
      </c>
      <c r="J36" s="3" t="s">
        <v>60</v>
      </c>
      <c r="K36" s="13"/>
      <c r="L36" s="13"/>
      <c r="M36" s="4">
        <f t="shared" si="6"/>
        <v>0</v>
      </c>
    </row>
    <row r="37" spans="1:13" x14ac:dyDescent="0.3">
      <c r="B37" s="2" t="s">
        <v>23</v>
      </c>
      <c r="C37" s="3" t="s">
        <v>60</v>
      </c>
      <c r="D37" s="13"/>
      <c r="E37" s="13"/>
      <c r="F37" s="4">
        <f t="shared" si="7"/>
        <v>0</v>
      </c>
      <c r="J37" s="3"/>
    </row>
    <row r="38" spans="1:13" x14ac:dyDescent="0.3">
      <c r="B38" s="2" t="s">
        <v>23</v>
      </c>
      <c r="C38" s="3" t="s">
        <v>60</v>
      </c>
      <c r="D38" s="13"/>
      <c r="E38" s="13"/>
      <c r="F38" s="4">
        <f t="shared" si="7"/>
        <v>0</v>
      </c>
      <c r="I38" s="2" t="s">
        <v>183</v>
      </c>
      <c r="J38" s="3" t="s">
        <v>60</v>
      </c>
      <c r="K38" s="13"/>
      <c r="L38" s="13"/>
      <c r="M38" s="4">
        <f t="shared" ref="M38:M39" si="8">K38*L38</f>
        <v>0</v>
      </c>
    </row>
    <row r="39" spans="1:13" x14ac:dyDescent="0.3">
      <c r="B39" s="2" t="s">
        <v>23</v>
      </c>
      <c r="C39" s="3" t="s">
        <v>60</v>
      </c>
      <c r="D39" s="13"/>
      <c r="E39" s="13"/>
      <c r="F39" s="4">
        <f t="shared" si="7"/>
        <v>0</v>
      </c>
      <c r="I39" s="2" t="s">
        <v>183</v>
      </c>
      <c r="J39" s="3" t="s">
        <v>60</v>
      </c>
      <c r="K39" s="13"/>
      <c r="L39" s="13"/>
      <c r="M39" s="4">
        <f t="shared" si="8"/>
        <v>0</v>
      </c>
    </row>
    <row r="40" spans="1:13" x14ac:dyDescent="0.3">
      <c r="C40" s="3"/>
      <c r="D40" s="12"/>
      <c r="E40" s="12"/>
      <c r="F40" s="4"/>
    </row>
    <row r="41" spans="1:13" x14ac:dyDescent="0.3">
      <c r="C41" s="3"/>
      <c r="D41" s="12"/>
      <c r="E41" s="12"/>
      <c r="F41" s="4"/>
    </row>
    <row r="42" spans="1:13" x14ac:dyDescent="0.3">
      <c r="C42" s="3"/>
      <c r="D42" s="12"/>
      <c r="E42" s="12"/>
      <c r="F42" s="4"/>
      <c r="H42" s="79" t="s">
        <v>135</v>
      </c>
      <c r="I42" s="79"/>
      <c r="J42" s="79"/>
      <c r="K42" s="79"/>
      <c r="L42" s="79"/>
      <c r="M42" s="79"/>
    </row>
    <row r="43" spans="1:13" x14ac:dyDescent="0.3">
      <c r="C43" s="3"/>
      <c r="D43" s="12"/>
      <c r="E43" s="12"/>
      <c r="F43" s="4"/>
      <c r="I43" s="5" t="s">
        <v>145</v>
      </c>
      <c r="J43" s="3"/>
      <c r="K43" s="13"/>
      <c r="L43" s="13"/>
      <c r="M43" s="4">
        <f t="shared" ref="M43:M46" si="9">K43*L43</f>
        <v>0</v>
      </c>
    </row>
    <row r="44" spans="1:13" x14ac:dyDescent="0.3">
      <c r="C44" s="3"/>
      <c r="D44" s="12"/>
      <c r="E44" s="12"/>
      <c r="F44" s="4"/>
      <c r="I44" s="5" t="s">
        <v>136</v>
      </c>
      <c r="K44" s="13"/>
      <c r="L44" s="13"/>
      <c r="M44" s="4">
        <f t="shared" si="9"/>
        <v>0</v>
      </c>
    </row>
    <row r="45" spans="1:13" x14ac:dyDescent="0.3">
      <c r="C45" s="3"/>
      <c r="D45" s="12"/>
      <c r="E45" s="12"/>
      <c r="F45" s="4"/>
      <c r="I45" s="2" t="s">
        <v>184</v>
      </c>
      <c r="J45" s="3" t="s">
        <v>60</v>
      </c>
      <c r="K45" s="13"/>
      <c r="L45" s="13"/>
      <c r="M45" s="4">
        <f t="shared" si="9"/>
        <v>0</v>
      </c>
    </row>
    <row r="46" spans="1:13" x14ac:dyDescent="0.3">
      <c r="C46" s="3"/>
      <c r="D46" s="12"/>
      <c r="E46" s="12"/>
      <c r="F46" s="4"/>
      <c r="I46" s="2" t="s">
        <v>185</v>
      </c>
      <c r="J46" s="3" t="s">
        <v>60</v>
      </c>
      <c r="K46" s="13"/>
      <c r="L46" s="13"/>
      <c r="M46" s="4">
        <f t="shared" si="9"/>
        <v>0</v>
      </c>
    </row>
    <row r="47" spans="1:13" x14ac:dyDescent="0.3">
      <c r="C47" s="3"/>
      <c r="D47" s="12"/>
      <c r="E47" s="12"/>
      <c r="F47" s="4"/>
      <c r="I47" s="17"/>
      <c r="J47" s="12"/>
      <c r="K47" s="17"/>
      <c r="L47" s="17"/>
      <c r="M47" s="36"/>
    </row>
    <row r="48" spans="1:13" x14ac:dyDescent="0.3">
      <c r="C48" s="3"/>
      <c r="D48" s="12"/>
      <c r="E48" s="12"/>
      <c r="F48" s="4"/>
      <c r="I48" s="17"/>
      <c r="J48" s="12"/>
      <c r="K48" s="17"/>
      <c r="L48" s="17"/>
      <c r="M48" s="36"/>
    </row>
    <row r="49" spans="1:13" x14ac:dyDescent="0.3">
      <c r="C49" s="3"/>
      <c r="D49" s="12"/>
      <c r="E49" s="12"/>
      <c r="F49" s="4"/>
      <c r="H49" s="30" t="s">
        <v>137</v>
      </c>
      <c r="I49" s="17"/>
      <c r="J49" s="37"/>
      <c r="K49" s="17"/>
      <c r="L49" s="12"/>
      <c r="M49" s="36"/>
    </row>
    <row r="50" spans="1:13" ht="15" customHeight="1" x14ac:dyDescent="0.3">
      <c r="C50" s="3"/>
      <c r="D50" s="12"/>
      <c r="E50" s="12"/>
      <c r="F50" s="4"/>
      <c r="I50" s="2" t="s">
        <v>186</v>
      </c>
      <c r="J50" s="30"/>
      <c r="K50" s="13"/>
      <c r="L50" s="13"/>
      <c r="M50" s="4">
        <f t="shared" ref="M50:M52" si="10">K50*L50</f>
        <v>0</v>
      </c>
    </row>
    <row r="51" spans="1:13" ht="15" customHeight="1" x14ac:dyDescent="0.3">
      <c r="C51" s="3"/>
      <c r="D51" s="12"/>
      <c r="E51" s="12"/>
      <c r="F51" s="4"/>
      <c r="I51" s="2" t="s">
        <v>187</v>
      </c>
      <c r="J51" s="3"/>
      <c r="K51" s="13"/>
      <c r="L51" s="13"/>
      <c r="M51" s="4">
        <f t="shared" si="10"/>
        <v>0</v>
      </c>
    </row>
    <row r="52" spans="1:13" ht="15" customHeight="1" x14ac:dyDescent="0.3">
      <c r="C52" s="3"/>
      <c r="D52" s="12"/>
      <c r="E52" s="12"/>
      <c r="F52" s="4"/>
      <c r="I52" s="2" t="s">
        <v>188</v>
      </c>
      <c r="J52" s="3"/>
      <c r="K52" s="13"/>
      <c r="L52" s="13"/>
      <c r="M52" s="4">
        <f t="shared" si="10"/>
        <v>0</v>
      </c>
    </row>
    <row r="53" spans="1:13" ht="15" customHeight="1" x14ac:dyDescent="0.3">
      <c r="J53" s="3"/>
      <c r="K53" s="12"/>
      <c r="L53" s="12"/>
      <c r="M53" s="4"/>
    </row>
    <row r="54" spans="1:13" x14ac:dyDescent="0.3">
      <c r="J54" s="3"/>
      <c r="K54" s="12"/>
      <c r="L54" s="12"/>
      <c r="M54" s="4"/>
    </row>
    <row r="55" spans="1:13" x14ac:dyDescent="0.3">
      <c r="A55" s="15">
        <v>61000</v>
      </c>
      <c r="B55" s="15" t="s">
        <v>80</v>
      </c>
      <c r="C55" s="14"/>
      <c r="D55" s="14"/>
      <c r="E55" s="14"/>
      <c r="F55" s="16">
        <f>SUM(F56:F83)</f>
        <v>0</v>
      </c>
      <c r="H55" s="15">
        <v>74000</v>
      </c>
      <c r="I55" s="15" t="s">
        <v>189</v>
      </c>
      <c r="J55" s="14"/>
      <c r="K55" s="14"/>
      <c r="L55" s="14"/>
      <c r="M55" s="16">
        <f>SUM(M56:M66)</f>
        <v>0</v>
      </c>
    </row>
    <row r="56" spans="1:13" ht="15" customHeight="1" x14ac:dyDescent="0.3">
      <c r="A56" s="81" t="s">
        <v>225</v>
      </c>
      <c r="B56" s="81"/>
      <c r="C56" s="81"/>
      <c r="D56" s="81"/>
      <c r="E56" s="81"/>
      <c r="F56" s="4"/>
      <c r="H56" s="30" t="s">
        <v>138</v>
      </c>
      <c r="I56" s="30"/>
      <c r="J56" s="30"/>
      <c r="K56" s="30"/>
      <c r="L56" s="30"/>
      <c r="M56" s="30"/>
    </row>
    <row r="57" spans="1:13" x14ac:dyDescent="0.3">
      <c r="B57" s="20" t="s">
        <v>203</v>
      </c>
      <c r="C57" s="3" t="s">
        <v>60</v>
      </c>
      <c r="D57" s="13"/>
      <c r="E57" s="13"/>
      <c r="F57" s="4">
        <f t="shared" ref="F57:F60" si="11">D57*E57</f>
        <v>0</v>
      </c>
      <c r="I57" s="2" t="s">
        <v>190</v>
      </c>
      <c r="K57" s="13"/>
      <c r="L57" s="13"/>
      <c r="M57" s="4">
        <f t="shared" ref="M57:M63" si="12">K57*L57</f>
        <v>0</v>
      </c>
    </row>
    <row r="58" spans="1:13" x14ac:dyDescent="0.3">
      <c r="B58" s="20" t="s">
        <v>21</v>
      </c>
      <c r="C58" s="3" t="s">
        <v>60</v>
      </c>
      <c r="D58" s="13"/>
      <c r="E58" s="13"/>
      <c r="F58" s="4">
        <f t="shared" si="11"/>
        <v>0</v>
      </c>
      <c r="I58" s="2" t="s">
        <v>61</v>
      </c>
      <c r="K58" s="13"/>
      <c r="L58" s="13"/>
      <c r="M58" s="4">
        <f t="shared" si="12"/>
        <v>0</v>
      </c>
    </row>
    <row r="59" spans="1:13" x14ac:dyDescent="0.3">
      <c r="B59" s="20" t="s">
        <v>20</v>
      </c>
      <c r="C59" s="3" t="s">
        <v>60</v>
      </c>
      <c r="D59" s="13"/>
      <c r="E59" s="13"/>
      <c r="F59" s="4">
        <f t="shared" si="11"/>
        <v>0</v>
      </c>
      <c r="I59" s="2" t="s">
        <v>62</v>
      </c>
      <c r="K59" s="13"/>
      <c r="L59" s="13"/>
      <c r="M59" s="4">
        <f t="shared" si="12"/>
        <v>0</v>
      </c>
    </row>
    <row r="60" spans="1:13" x14ac:dyDescent="0.3">
      <c r="B60" s="20" t="s">
        <v>19</v>
      </c>
      <c r="C60" s="3" t="s">
        <v>60</v>
      </c>
      <c r="D60" s="13"/>
      <c r="E60" s="13"/>
      <c r="F60" s="4">
        <f t="shared" si="11"/>
        <v>0</v>
      </c>
      <c r="I60" s="2" t="s">
        <v>155</v>
      </c>
      <c r="K60" s="13"/>
      <c r="L60" s="13"/>
      <c r="M60" s="4">
        <f t="shared" si="12"/>
        <v>0</v>
      </c>
    </row>
    <row r="61" spans="1:13" x14ac:dyDescent="0.3">
      <c r="I61" s="2" t="s">
        <v>191</v>
      </c>
      <c r="K61" s="13"/>
      <c r="L61" s="13"/>
      <c r="M61" s="4">
        <f t="shared" si="12"/>
        <v>0</v>
      </c>
    </row>
    <row r="62" spans="1:13" ht="15" customHeight="1" x14ac:dyDescent="0.3">
      <c r="A62" s="81" t="s">
        <v>204</v>
      </c>
      <c r="B62" s="81"/>
      <c r="C62" s="81"/>
      <c r="D62" s="81"/>
      <c r="E62" s="81"/>
      <c r="F62" s="81"/>
      <c r="I62" s="2" t="s">
        <v>192</v>
      </c>
      <c r="K62" s="13"/>
      <c r="L62" s="13"/>
      <c r="M62" s="4">
        <f t="shared" si="12"/>
        <v>0</v>
      </c>
    </row>
    <row r="63" spans="1:13" x14ac:dyDescent="0.3">
      <c r="C63" s="3" t="s">
        <v>60</v>
      </c>
      <c r="D63" s="13"/>
      <c r="E63" s="13"/>
      <c r="F63" s="4">
        <f>D63*E63</f>
        <v>0</v>
      </c>
      <c r="I63" s="2" t="s">
        <v>228</v>
      </c>
      <c r="J63" s="3" t="s">
        <v>60</v>
      </c>
      <c r="K63" s="13"/>
      <c r="L63" s="13"/>
      <c r="M63" s="4">
        <f t="shared" si="12"/>
        <v>0</v>
      </c>
    </row>
    <row r="64" spans="1:13" x14ac:dyDescent="0.3">
      <c r="J64" s="3"/>
      <c r="M64" s="4"/>
    </row>
    <row r="65" spans="1:13" x14ac:dyDescent="0.3">
      <c r="H65" s="30"/>
      <c r="I65" s="2" t="s">
        <v>178</v>
      </c>
      <c r="J65" s="3" t="s">
        <v>60</v>
      </c>
      <c r="K65" s="13"/>
      <c r="L65" s="13"/>
      <c r="M65" s="4">
        <f t="shared" ref="M65:M66" si="13">K65*L65</f>
        <v>0</v>
      </c>
    </row>
    <row r="66" spans="1:13" x14ac:dyDescent="0.3">
      <c r="A66" s="30" t="s">
        <v>117</v>
      </c>
      <c r="B66" s="30"/>
      <c r="C66" s="30"/>
      <c r="D66" s="30"/>
      <c r="E66" s="30"/>
      <c r="F66" s="4"/>
      <c r="I66" s="2" t="s">
        <v>23</v>
      </c>
      <c r="J66" s="3" t="s">
        <v>60</v>
      </c>
      <c r="K66" s="13"/>
      <c r="L66" s="13"/>
      <c r="M66" s="4">
        <f t="shared" si="13"/>
        <v>0</v>
      </c>
    </row>
    <row r="67" spans="1:13" ht="15" customHeight="1" x14ac:dyDescent="0.3">
      <c r="A67" s="27"/>
      <c r="B67" s="28" t="s">
        <v>119</v>
      </c>
      <c r="C67" s="28" t="s">
        <v>60</v>
      </c>
      <c r="D67" s="13"/>
      <c r="E67" s="13"/>
      <c r="F67" s="4">
        <f t="shared" ref="F67:F68" si="14">D67*E67</f>
        <v>0</v>
      </c>
      <c r="I67" s="12"/>
      <c r="J67" s="37"/>
      <c r="K67" s="12"/>
      <c r="L67" s="12"/>
      <c r="M67" s="36"/>
    </row>
    <row r="68" spans="1:13" x14ac:dyDescent="0.3">
      <c r="A68" s="27"/>
      <c r="B68" s="28" t="s">
        <v>120</v>
      </c>
      <c r="C68" s="28" t="s">
        <v>60</v>
      </c>
      <c r="D68" s="13"/>
      <c r="E68" s="13"/>
      <c r="F68" s="4">
        <f t="shared" si="14"/>
        <v>0</v>
      </c>
      <c r="I68" s="12"/>
      <c r="J68" s="37"/>
      <c r="K68" s="12"/>
      <c r="L68" s="12"/>
      <c r="M68" s="36"/>
    </row>
    <row r="69" spans="1:13" x14ac:dyDescent="0.3">
      <c r="A69" s="27"/>
      <c r="B69" s="28"/>
      <c r="C69" s="28"/>
      <c r="D69" s="12"/>
      <c r="E69" s="12"/>
      <c r="F69" s="36"/>
      <c r="I69" s="12"/>
      <c r="J69" s="37"/>
      <c r="K69" s="12"/>
      <c r="L69" s="12"/>
      <c r="M69" s="36"/>
    </row>
    <row r="70" spans="1:13" x14ac:dyDescent="0.3">
      <c r="A70" s="24"/>
      <c r="B70" s="24"/>
      <c r="C70" s="24"/>
      <c r="D70" s="12"/>
      <c r="E70" s="12"/>
      <c r="F70" s="36"/>
      <c r="I70" s="12"/>
      <c r="J70" s="37"/>
      <c r="K70" s="12"/>
      <c r="L70" s="12"/>
      <c r="M70" s="36"/>
    </row>
    <row r="71" spans="1:13" x14ac:dyDescent="0.3">
      <c r="A71" s="30" t="s">
        <v>81</v>
      </c>
      <c r="B71" s="30"/>
      <c r="C71" s="30"/>
      <c r="D71" s="30"/>
      <c r="E71" s="30"/>
      <c r="F71" s="4"/>
      <c r="I71" s="12"/>
      <c r="J71" s="37"/>
      <c r="K71" s="12"/>
      <c r="L71" s="12"/>
      <c r="M71" s="36"/>
    </row>
    <row r="72" spans="1:13" x14ac:dyDescent="0.3">
      <c r="A72" s="30"/>
      <c r="B72" s="29" t="s">
        <v>121</v>
      </c>
      <c r="C72" s="28" t="s">
        <v>60</v>
      </c>
      <c r="D72" s="13"/>
      <c r="E72" s="13"/>
      <c r="F72" s="4">
        <f>D72*E72</f>
        <v>0</v>
      </c>
      <c r="I72" s="12"/>
      <c r="J72" s="37"/>
      <c r="K72" s="12"/>
      <c r="L72" s="12"/>
      <c r="M72" s="36"/>
    </row>
    <row r="73" spans="1:13" x14ac:dyDescent="0.3">
      <c r="A73" s="30"/>
      <c r="B73" s="29"/>
      <c r="C73" s="28"/>
      <c r="D73" s="12"/>
      <c r="E73" s="12"/>
      <c r="F73" s="4"/>
      <c r="I73" s="12"/>
      <c r="J73" s="37"/>
      <c r="K73" s="12"/>
      <c r="L73" s="12"/>
      <c r="M73" s="36"/>
    </row>
    <row r="74" spans="1:13" x14ac:dyDescent="0.3">
      <c r="A74" s="30"/>
      <c r="B74" s="29"/>
      <c r="C74" s="28"/>
      <c r="D74" s="12"/>
      <c r="E74" s="12"/>
      <c r="F74" s="4"/>
      <c r="I74" s="17"/>
      <c r="J74" s="12"/>
      <c r="K74" s="12"/>
      <c r="L74" s="12"/>
      <c r="M74" s="36"/>
    </row>
    <row r="75" spans="1:13" x14ac:dyDescent="0.3">
      <c r="A75" s="30" t="s">
        <v>118</v>
      </c>
      <c r="B75" s="30"/>
      <c r="C75" s="30"/>
      <c r="D75" s="30"/>
      <c r="E75" s="30"/>
      <c r="F75" s="4"/>
      <c r="I75" s="12"/>
      <c r="J75" s="12"/>
      <c r="K75" s="12"/>
      <c r="L75" s="12"/>
      <c r="M75" s="36"/>
    </row>
    <row r="76" spans="1:13" x14ac:dyDescent="0.3">
      <c r="A76" s="30"/>
      <c r="B76" s="29" t="s">
        <v>122</v>
      </c>
      <c r="C76" s="28" t="s">
        <v>60</v>
      </c>
      <c r="D76" s="13"/>
      <c r="E76" s="13"/>
      <c r="F76" s="4">
        <f>D76*E76</f>
        <v>0</v>
      </c>
      <c r="I76" s="12"/>
      <c r="J76" s="12"/>
      <c r="K76" s="12"/>
      <c r="L76" s="12"/>
      <c r="M76" s="36"/>
    </row>
    <row r="77" spans="1:13" x14ac:dyDescent="0.3">
      <c r="A77" s="30"/>
      <c r="B77" s="29"/>
      <c r="C77" s="28"/>
      <c r="D77" s="12"/>
      <c r="E77" s="12"/>
      <c r="F77" s="4"/>
      <c r="I77" s="12"/>
      <c r="J77" s="12"/>
      <c r="K77" s="12"/>
      <c r="L77" s="12"/>
      <c r="M77" s="36"/>
    </row>
    <row r="78" spans="1:13" x14ac:dyDescent="0.3">
      <c r="A78" s="30"/>
      <c r="B78" s="29"/>
      <c r="C78" s="28"/>
      <c r="D78" s="12"/>
      <c r="E78" s="12"/>
      <c r="F78" s="4"/>
      <c r="I78" s="12"/>
      <c r="J78" s="12"/>
      <c r="K78" s="12"/>
      <c r="L78" s="12"/>
      <c r="M78" s="36"/>
    </row>
    <row r="79" spans="1:13" x14ac:dyDescent="0.3">
      <c r="A79" s="32" t="s">
        <v>17</v>
      </c>
      <c r="B79" s="32"/>
      <c r="C79" s="32"/>
      <c r="D79" s="32"/>
      <c r="E79" s="32"/>
      <c r="F79" s="4"/>
      <c r="I79" s="12"/>
      <c r="J79" s="12"/>
      <c r="K79" s="12"/>
      <c r="L79" s="12"/>
      <c r="M79" s="36"/>
    </row>
    <row r="80" spans="1:13" x14ac:dyDescent="0.3">
      <c r="B80" s="29" t="s">
        <v>121</v>
      </c>
      <c r="C80" s="3" t="s">
        <v>60</v>
      </c>
      <c r="D80" s="13"/>
      <c r="E80" s="13"/>
      <c r="F80" s="4">
        <f>D80*E80</f>
        <v>0</v>
      </c>
      <c r="I80" s="12"/>
      <c r="J80" s="12"/>
      <c r="K80" s="12"/>
      <c r="L80" s="12"/>
      <c r="M80" s="36"/>
    </row>
    <row r="81" spans="1:13" x14ac:dyDescent="0.3">
      <c r="B81" s="5"/>
      <c r="C81" s="3"/>
      <c r="D81" s="12"/>
      <c r="E81" s="12"/>
      <c r="F81" s="4"/>
      <c r="I81" s="12"/>
      <c r="J81" s="12"/>
      <c r="K81" s="12"/>
      <c r="L81" s="12"/>
      <c r="M81" s="36"/>
    </row>
    <row r="82" spans="1:13" x14ac:dyDescent="0.3">
      <c r="B82" s="5" t="s">
        <v>23</v>
      </c>
      <c r="C82" s="3" t="s">
        <v>60</v>
      </c>
      <c r="D82" s="13"/>
      <c r="E82" s="13"/>
      <c r="F82" s="4">
        <f t="shared" ref="F82:F83" si="15">D82*E82</f>
        <v>0</v>
      </c>
      <c r="I82" s="12"/>
      <c r="J82" s="12"/>
      <c r="K82" s="12"/>
      <c r="L82" s="12"/>
      <c r="M82" s="36"/>
    </row>
    <row r="83" spans="1:13" x14ac:dyDescent="0.3">
      <c r="B83" s="5" t="s">
        <v>23</v>
      </c>
      <c r="C83" s="3" t="s">
        <v>60</v>
      </c>
      <c r="D83" s="13"/>
      <c r="E83" s="13"/>
      <c r="F83" s="4">
        <f t="shared" si="15"/>
        <v>0</v>
      </c>
      <c r="I83" s="12"/>
      <c r="J83" s="12"/>
      <c r="K83" s="12"/>
      <c r="L83" s="12"/>
      <c r="M83" s="36"/>
    </row>
    <row r="84" spans="1:13" x14ac:dyDescent="0.3">
      <c r="B84" s="5"/>
      <c r="C84" s="3"/>
      <c r="D84" s="12"/>
      <c r="E84" s="12"/>
      <c r="I84" s="12"/>
      <c r="J84" s="12"/>
      <c r="K84" s="12"/>
      <c r="L84" s="12"/>
      <c r="M84" s="36"/>
    </row>
    <row r="85" spans="1:13" x14ac:dyDescent="0.3">
      <c r="B85" s="5"/>
      <c r="C85" s="3"/>
      <c r="D85" s="12"/>
      <c r="E85" s="12"/>
      <c r="F85" s="4"/>
      <c r="I85" s="12"/>
      <c r="J85" s="12"/>
      <c r="K85" s="12"/>
      <c r="L85" s="12"/>
      <c r="M85" s="36"/>
    </row>
    <row r="86" spans="1:13" x14ac:dyDescent="0.3">
      <c r="A86" s="15">
        <v>62000</v>
      </c>
      <c r="B86" s="15" t="s">
        <v>24</v>
      </c>
      <c r="C86" s="14"/>
      <c r="D86" s="14"/>
      <c r="E86" s="14"/>
      <c r="F86" s="16">
        <f>SUM(F88+F91+F92+F93+F94+F96+F97+F103+F104+F105+F106+F107+F10+F109+F117+F119+F120+F123+F124+F128+F129+F130+F131+F133+F134+F137+F138+F139+F140+F144+F145+F149+F151+F152+F101+F102+F110+F114+F115+F116+F118+F121+F89+F108)</f>
        <v>0</v>
      </c>
      <c r="H86" s="15">
        <v>75000</v>
      </c>
      <c r="I86" s="15" t="s">
        <v>63</v>
      </c>
      <c r="J86" s="14"/>
      <c r="K86" s="14"/>
      <c r="L86" s="14"/>
      <c r="M86" s="16">
        <f>SUM(M87:M97)</f>
        <v>0</v>
      </c>
    </row>
    <row r="87" spans="1:13" x14ac:dyDescent="0.3">
      <c r="A87" s="81" t="s">
        <v>123</v>
      </c>
      <c r="B87" s="81"/>
      <c r="C87" s="81"/>
      <c r="D87" s="81"/>
      <c r="E87" s="81"/>
      <c r="F87" s="4"/>
      <c r="H87" s="88" t="s">
        <v>193</v>
      </c>
      <c r="I87" s="88"/>
      <c r="J87" s="88"/>
      <c r="K87" s="88"/>
      <c r="L87" s="88"/>
      <c r="M87" s="88"/>
    </row>
    <row r="88" spans="1:13" x14ac:dyDescent="0.3">
      <c r="B88" s="20" t="s">
        <v>25</v>
      </c>
      <c r="C88" s="7" t="s">
        <v>226</v>
      </c>
      <c r="D88" s="5">
        <f>Présentation!I18</f>
        <v>0</v>
      </c>
      <c r="E88" s="13"/>
      <c r="F88" s="4">
        <f t="shared" ref="F88:F89" si="16">D88*E88</f>
        <v>0</v>
      </c>
      <c r="I88" s="5" t="s">
        <v>59</v>
      </c>
      <c r="J88" s="3"/>
      <c r="K88" s="17">
        <f>D116</f>
        <v>0</v>
      </c>
      <c r="L88" s="17">
        <f>E116</f>
        <v>0</v>
      </c>
      <c r="M88" s="4">
        <f>K88*L88</f>
        <v>0</v>
      </c>
    </row>
    <row r="89" spans="1:13" x14ac:dyDescent="0.3">
      <c r="B89" s="5" t="s">
        <v>124</v>
      </c>
      <c r="C89" s="7" t="s">
        <v>205</v>
      </c>
      <c r="D89" s="13"/>
      <c r="E89" s="17">
        <v>100</v>
      </c>
      <c r="F89" s="4">
        <f t="shared" si="16"/>
        <v>0</v>
      </c>
      <c r="I89" s="2" t="s">
        <v>218</v>
      </c>
      <c r="J89" s="3" t="s">
        <v>217</v>
      </c>
      <c r="K89" s="17">
        <f>D118</f>
        <v>0</v>
      </c>
      <c r="L89" s="17">
        <f>E118</f>
        <v>0</v>
      </c>
      <c r="M89" s="4">
        <f>K89*L89</f>
        <v>0</v>
      </c>
    </row>
    <row r="90" spans="1:13" x14ac:dyDescent="0.3">
      <c r="B90" s="5"/>
      <c r="C90" s="7"/>
      <c r="D90" s="17"/>
      <c r="E90" s="12"/>
      <c r="F90" s="4"/>
      <c r="I90" s="2" t="s">
        <v>216</v>
      </c>
      <c r="J90" s="3"/>
      <c r="K90" s="17">
        <f>D89</f>
        <v>0</v>
      </c>
      <c r="L90" s="17">
        <f>E89</f>
        <v>100</v>
      </c>
      <c r="M90" s="4">
        <f>K90*L90</f>
        <v>0</v>
      </c>
    </row>
    <row r="91" spans="1:13" x14ac:dyDescent="0.3">
      <c r="B91" s="5" t="s">
        <v>7</v>
      </c>
      <c r="C91" s="7"/>
      <c r="D91" s="13"/>
      <c r="E91" s="13"/>
      <c r="F91" s="4">
        <f t="shared" ref="F91:F94" si="17">D91*E91</f>
        <v>0</v>
      </c>
      <c r="I91" s="2" t="s">
        <v>220</v>
      </c>
      <c r="K91" s="17">
        <f>D110</f>
        <v>0</v>
      </c>
      <c r="L91" s="17">
        <f>SUM(E110+E121)</f>
        <v>0</v>
      </c>
      <c r="M91" s="4">
        <f>K91*L91</f>
        <v>0</v>
      </c>
    </row>
    <row r="92" spans="1:13" x14ac:dyDescent="0.3">
      <c r="B92" s="5" t="s">
        <v>22</v>
      </c>
      <c r="C92" s="7"/>
      <c r="D92" s="13"/>
      <c r="E92" s="13"/>
      <c r="F92" s="4">
        <f t="shared" si="17"/>
        <v>0</v>
      </c>
    </row>
    <row r="93" spans="1:13" x14ac:dyDescent="0.3">
      <c r="B93" s="5" t="s">
        <v>18</v>
      </c>
      <c r="C93" s="7"/>
      <c r="D93" s="13"/>
      <c r="E93" s="13"/>
      <c r="F93" s="4">
        <f t="shared" si="17"/>
        <v>0</v>
      </c>
    </row>
    <row r="94" spans="1:13" x14ac:dyDescent="0.3">
      <c r="B94" s="5" t="s">
        <v>107</v>
      </c>
      <c r="C94" s="3"/>
      <c r="D94" s="13"/>
      <c r="E94" s="13"/>
      <c r="F94" s="4">
        <f t="shared" si="17"/>
        <v>0</v>
      </c>
      <c r="H94" s="82" t="s">
        <v>194</v>
      </c>
      <c r="I94" s="82"/>
      <c r="J94" s="82"/>
      <c r="K94" s="82"/>
      <c r="L94" s="82"/>
      <c r="M94" s="82"/>
    </row>
    <row r="95" spans="1:13" x14ac:dyDescent="0.3">
      <c r="B95" s="5"/>
      <c r="C95" s="3"/>
      <c r="D95" s="17"/>
      <c r="E95" s="12"/>
      <c r="F95" s="4"/>
      <c r="I95" s="2" t="s">
        <v>139</v>
      </c>
      <c r="J95" s="3" t="s">
        <v>60</v>
      </c>
      <c r="K95" s="13"/>
      <c r="L95" s="13"/>
      <c r="M95" s="4">
        <f t="shared" ref="M95:M97" si="18">K95*L95</f>
        <v>0</v>
      </c>
    </row>
    <row r="96" spans="1:13" x14ac:dyDescent="0.3">
      <c r="B96" s="5" t="s">
        <v>23</v>
      </c>
      <c r="C96" s="3" t="s">
        <v>60</v>
      </c>
      <c r="D96" s="13"/>
      <c r="E96" s="13"/>
      <c r="F96" s="4">
        <f t="shared" ref="F96:F97" si="19">D96*E96</f>
        <v>0</v>
      </c>
      <c r="I96" s="2" t="s">
        <v>140</v>
      </c>
      <c r="J96" s="3" t="s">
        <v>60</v>
      </c>
      <c r="K96" s="13"/>
      <c r="L96" s="13"/>
      <c r="M96" s="4">
        <f t="shared" si="18"/>
        <v>0</v>
      </c>
    </row>
    <row r="97" spans="1:13" x14ac:dyDescent="0.3">
      <c r="B97" s="5" t="s">
        <v>23</v>
      </c>
      <c r="C97" s="3" t="s">
        <v>60</v>
      </c>
      <c r="D97" s="13"/>
      <c r="E97" s="13"/>
      <c r="F97" s="4">
        <f t="shared" si="19"/>
        <v>0</v>
      </c>
      <c r="I97" s="2" t="s">
        <v>141</v>
      </c>
      <c r="J97" s="3" t="s">
        <v>60</v>
      </c>
      <c r="K97" s="13"/>
      <c r="L97" s="13"/>
      <c r="M97" s="4">
        <f t="shared" si="18"/>
        <v>0</v>
      </c>
    </row>
    <row r="98" spans="1:13" x14ac:dyDescent="0.3">
      <c r="B98" s="5"/>
      <c r="C98" s="3"/>
      <c r="D98" s="12"/>
      <c r="E98" s="12"/>
      <c r="F98" s="4"/>
    </row>
    <row r="99" spans="1:13" x14ac:dyDescent="0.3">
      <c r="B99" s="5"/>
      <c r="C99" s="3"/>
      <c r="D99" s="12"/>
      <c r="E99" s="12"/>
      <c r="F99" s="4"/>
    </row>
    <row r="100" spans="1:13" x14ac:dyDescent="0.3">
      <c r="A100" s="81" t="s">
        <v>45</v>
      </c>
      <c r="B100" s="81"/>
      <c r="C100" s="81"/>
      <c r="D100" s="81"/>
      <c r="E100" s="81"/>
      <c r="F100" s="81"/>
      <c r="J100" s="3"/>
      <c r="K100" s="12"/>
      <c r="L100" s="12"/>
      <c r="M100" s="4"/>
    </row>
    <row r="101" spans="1:13" x14ac:dyDescent="0.3">
      <c r="A101" s="30"/>
      <c r="B101" s="5" t="s">
        <v>48</v>
      </c>
      <c r="C101" s="35" t="s">
        <v>206</v>
      </c>
      <c r="D101" s="13"/>
      <c r="E101" s="13"/>
      <c r="F101" s="4">
        <f t="shared" ref="F101:F110" si="20">D101*E101</f>
        <v>0</v>
      </c>
      <c r="J101" s="3"/>
      <c r="K101" s="12"/>
      <c r="L101" s="12"/>
      <c r="M101" s="4"/>
    </row>
    <row r="102" spans="1:13" x14ac:dyDescent="0.3">
      <c r="A102" s="30"/>
      <c r="B102" s="5" t="s">
        <v>47</v>
      </c>
      <c r="C102" s="35" t="s">
        <v>206</v>
      </c>
      <c r="D102" s="13"/>
      <c r="E102" s="13"/>
      <c r="F102" s="4">
        <f t="shared" si="20"/>
        <v>0</v>
      </c>
      <c r="H102" s="15">
        <v>76000</v>
      </c>
      <c r="I102" s="15" t="s">
        <v>195</v>
      </c>
      <c r="J102" s="14"/>
      <c r="K102" s="14"/>
      <c r="L102" s="14"/>
      <c r="M102" s="16">
        <f>SUM(M103:M104)</f>
        <v>0</v>
      </c>
    </row>
    <row r="103" spans="1:13" x14ac:dyDescent="0.3">
      <c r="A103" s="30"/>
      <c r="B103" s="5" t="s">
        <v>207</v>
      </c>
      <c r="C103" s="35" t="s">
        <v>206</v>
      </c>
      <c r="D103" s="71">
        <f>Présentation!L18</f>
        <v>0</v>
      </c>
      <c r="E103" s="70"/>
      <c r="F103" s="4">
        <f t="shared" si="20"/>
        <v>0</v>
      </c>
      <c r="J103" s="3" t="s">
        <v>60</v>
      </c>
      <c r="K103" s="13"/>
      <c r="L103" s="13"/>
      <c r="M103" s="4">
        <f t="shared" ref="M103:M104" si="21">K103*L103</f>
        <v>0</v>
      </c>
    </row>
    <row r="104" spans="1:13" x14ac:dyDescent="0.3">
      <c r="A104" s="30"/>
      <c r="B104" s="2" t="s">
        <v>30</v>
      </c>
      <c r="C104" s="35" t="s">
        <v>206</v>
      </c>
      <c r="D104" s="71">
        <f>SUM(Présentation!I18+Présentation!J18)</f>
        <v>0</v>
      </c>
      <c r="E104" s="70"/>
      <c r="F104" s="4">
        <f t="shared" si="20"/>
        <v>0</v>
      </c>
      <c r="J104" s="3" t="s">
        <v>60</v>
      </c>
      <c r="K104" s="13"/>
      <c r="L104" s="13"/>
      <c r="M104" s="4">
        <f t="shared" si="21"/>
        <v>0</v>
      </c>
    </row>
    <row r="105" spans="1:13" x14ac:dyDescent="0.3">
      <c r="A105" s="30"/>
      <c r="B105" s="5" t="s">
        <v>31</v>
      </c>
      <c r="C105" s="35" t="s">
        <v>206</v>
      </c>
      <c r="D105" s="71">
        <f>Présentation!H18</f>
        <v>0</v>
      </c>
      <c r="E105" s="70"/>
      <c r="F105" s="4">
        <f t="shared" si="20"/>
        <v>0</v>
      </c>
      <c r="J105" s="3"/>
      <c r="K105" s="12"/>
      <c r="L105" s="12"/>
      <c r="M105" s="4"/>
    </row>
    <row r="106" spans="1:13" x14ac:dyDescent="0.3">
      <c r="A106" s="30"/>
      <c r="B106" s="5" t="s">
        <v>208</v>
      </c>
      <c r="C106" s="35" t="s">
        <v>206</v>
      </c>
      <c r="D106" s="17">
        <f>Présentation!N18</f>
        <v>0</v>
      </c>
      <c r="E106" s="13"/>
      <c r="F106" s="4">
        <f t="shared" si="20"/>
        <v>0</v>
      </c>
    </row>
    <row r="107" spans="1:13" x14ac:dyDescent="0.3">
      <c r="A107" s="30"/>
      <c r="B107" s="5" t="s">
        <v>209</v>
      </c>
      <c r="C107" s="35"/>
      <c r="D107" s="13"/>
      <c r="E107" s="13"/>
      <c r="F107" s="4">
        <f t="shared" si="20"/>
        <v>0</v>
      </c>
      <c r="H107" s="15">
        <v>77000</v>
      </c>
      <c r="I107" s="15" t="s">
        <v>156</v>
      </c>
      <c r="J107" s="14"/>
      <c r="K107" s="14"/>
      <c r="L107" s="14"/>
      <c r="M107" s="16">
        <f>SUM(M108:M113)</f>
        <v>0</v>
      </c>
    </row>
    <row r="108" spans="1:13" x14ac:dyDescent="0.3">
      <c r="A108" s="30"/>
      <c r="B108" s="5" t="s">
        <v>151</v>
      </c>
      <c r="C108" s="30"/>
      <c r="D108" s="13"/>
      <c r="E108" s="13"/>
      <c r="F108" s="4">
        <f t="shared" si="20"/>
        <v>0</v>
      </c>
      <c r="H108" s="31"/>
      <c r="I108" s="2" t="s">
        <v>143</v>
      </c>
      <c r="J108" s="3" t="s">
        <v>60</v>
      </c>
      <c r="K108" s="13"/>
      <c r="L108" s="13"/>
      <c r="M108" s="4">
        <f t="shared" ref="M108:M113" si="22">K108*L108</f>
        <v>0</v>
      </c>
    </row>
    <row r="109" spans="1:13" x14ac:dyDescent="0.3">
      <c r="A109" s="30"/>
      <c r="B109" s="5" t="s">
        <v>144</v>
      </c>
      <c r="C109" s="30"/>
      <c r="D109" s="13"/>
      <c r="E109" s="13"/>
      <c r="F109" s="4">
        <f t="shared" si="20"/>
        <v>0</v>
      </c>
      <c r="I109" s="2" t="s">
        <v>142</v>
      </c>
      <c r="J109" s="3" t="s">
        <v>60</v>
      </c>
      <c r="K109" s="13"/>
      <c r="L109" s="13"/>
      <c r="M109" s="4">
        <f t="shared" si="22"/>
        <v>0</v>
      </c>
    </row>
    <row r="110" spans="1:13" x14ac:dyDescent="0.3">
      <c r="A110" s="30"/>
      <c r="B110" s="5" t="s">
        <v>147</v>
      </c>
      <c r="C110" s="35" t="s">
        <v>146</v>
      </c>
      <c r="D110" s="13"/>
      <c r="E110" s="13"/>
      <c r="F110" s="4">
        <f t="shared" si="20"/>
        <v>0</v>
      </c>
      <c r="J110" s="3" t="s">
        <v>60</v>
      </c>
      <c r="K110" s="13"/>
      <c r="L110" s="13"/>
      <c r="M110" s="4">
        <f t="shared" si="22"/>
        <v>0</v>
      </c>
    </row>
    <row r="111" spans="1:13" x14ac:dyDescent="0.3">
      <c r="A111" s="30"/>
      <c r="B111" s="30"/>
      <c r="C111" s="30"/>
      <c r="D111" s="30"/>
      <c r="E111" s="30"/>
      <c r="F111" s="30"/>
      <c r="J111" s="3" t="s">
        <v>60</v>
      </c>
      <c r="K111" s="13"/>
      <c r="L111" s="13"/>
      <c r="M111" s="4">
        <f t="shared" si="22"/>
        <v>0</v>
      </c>
    </row>
    <row r="112" spans="1:13" x14ac:dyDescent="0.3">
      <c r="A112" s="30"/>
      <c r="B112" s="5"/>
      <c r="C112" s="3"/>
      <c r="D112" s="12"/>
      <c r="E112" s="12"/>
      <c r="F112" s="4"/>
      <c r="J112" s="3"/>
      <c r="K112" s="13"/>
      <c r="L112" s="13"/>
      <c r="M112" s="4">
        <f t="shared" si="22"/>
        <v>0</v>
      </c>
    </row>
    <row r="113" spans="1:14" x14ac:dyDescent="0.3">
      <c r="A113" s="30" t="s">
        <v>46</v>
      </c>
      <c r="B113" s="30"/>
      <c r="C113" s="30"/>
      <c r="D113" s="30"/>
      <c r="E113" s="30"/>
      <c r="F113" s="30"/>
      <c r="J113" s="3" t="s">
        <v>60</v>
      </c>
      <c r="K113" s="13"/>
      <c r="L113" s="13"/>
      <c r="M113" s="4">
        <f t="shared" si="22"/>
        <v>0</v>
      </c>
      <c r="N113" s="30"/>
    </row>
    <row r="114" spans="1:14" x14ac:dyDescent="0.3">
      <c r="B114" s="5" t="s">
        <v>49</v>
      </c>
      <c r="C114" s="6" t="s">
        <v>213</v>
      </c>
      <c r="D114" s="13"/>
      <c r="E114" s="13"/>
      <c r="F114" s="4">
        <f t="shared" ref="F114:F121" si="23">D114*E114</f>
        <v>0</v>
      </c>
      <c r="I114" s="30"/>
      <c r="J114" s="30"/>
      <c r="K114" s="30"/>
      <c r="L114" s="30"/>
      <c r="M114" s="30"/>
      <c r="N114" s="36"/>
    </row>
    <row r="115" spans="1:14" x14ac:dyDescent="0.3">
      <c r="B115" s="5" t="s">
        <v>50</v>
      </c>
      <c r="C115" s="6" t="s">
        <v>213</v>
      </c>
      <c r="D115" s="13"/>
      <c r="E115" s="13"/>
      <c r="F115" s="4">
        <f t="shared" si="23"/>
        <v>0</v>
      </c>
      <c r="N115" s="4"/>
    </row>
    <row r="116" spans="1:14" x14ac:dyDescent="0.3">
      <c r="B116" s="5" t="s">
        <v>32</v>
      </c>
      <c r="C116" s="6" t="s">
        <v>214</v>
      </c>
      <c r="D116" s="5">
        <f>Présentation!L18</f>
        <v>0</v>
      </c>
      <c r="E116" s="13"/>
      <c r="F116" s="4">
        <f t="shared" si="23"/>
        <v>0</v>
      </c>
      <c r="H116" s="15">
        <v>78000</v>
      </c>
      <c r="I116" s="15" t="s">
        <v>196</v>
      </c>
      <c r="J116" s="14"/>
      <c r="K116" s="14"/>
      <c r="L116" s="14"/>
      <c r="M116" s="16">
        <f>SUM(M117:M118)</f>
        <v>0</v>
      </c>
      <c r="N116" s="4"/>
    </row>
    <row r="117" spans="1:14" x14ac:dyDescent="0.3">
      <c r="B117" s="5" t="s">
        <v>33</v>
      </c>
      <c r="C117" s="6" t="s">
        <v>214</v>
      </c>
      <c r="D117" s="13"/>
      <c r="E117" s="13"/>
      <c r="F117" s="4">
        <f t="shared" si="23"/>
        <v>0</v>
      </c>
      <c r="J117" s="3" t="s">
        <v>60</v>
      </c>
      <c r="K117" s="13"/>
      <c r="L117" s="13"/>
      <c r="M117" s="4">
        <f t="shared" ref="M117:M118" si="24">K117*L117</f>
        <v>0</v>
      </c>
      <c r="N117" s="4"/>
    </row>
    <row r="118" spans="1:14" x14ac:dyDescent="0.3">
      <c r="B118" s="5" t="s">
        <v>211</v>
      </c>
      <c r="C118" s="6" t="s">
        <v>212</v>
      </c>
      <c r="D118" s="17">
        <f>Présentation!J18</f>
        <v>0</v>
      </c>
      <c r="E118" s="13"/>
      <c r="F118" s="4">
        <f t="shared" si="23"/>
        <v>0</v>
      </c>
      <c r="J118" s="3" t="s">
        <v>60</v>
      </c>
      <c r="K118" s="13"/>
      <c r="L118" s="13"/>
      <c r="M118" s="4">
        <f t="shared" si="24"/>
        <v>0</v>
      </c>
      <c r="N118" s="4"/>
    </row>
    <row r="119" spans="1:14" x14ac:dyDescent="0.3">
      <c r="B119" s="5" t="s">
        <v>34</v>
      </c>
      <c r="C119" s="6" t="s">
        <v>214</v>
      </c>
      <c r="D119" s="13"/>
      <c r="E119" s="13"/>
      <c r="F119" s="4">
        <f t="shared" si="23"/>
        <v>0</v>
      </c>
      <c r="J119" s="5"/>
      <c r="K119" s="3"/>
      <c r="L119" s="12"/>
      <c r="M119" s="12"/>
      <c r="N119" s="4"/>
    </row>
    <row r="120" spans="1:14" x14ac:dyDescent="0.3">
      <c r="B120" s="5" t="s">
        <v>35</v>
      </c>
      <c r="C120" s="6" t="s">
        <v>214</v>
      </c>
      <c r="D120" s="13"/>
      <c r="E120" s="13"/>
      <c r="F120" s="4">
        <f t="shared" si="23"/>
        <v>0</v>
      </c>
      <c r="J120" s="3"/>
      <c r="K120" s="12"/>
      <c r="L120" s="12"/>
      <c r="M120" s="4"/>
    </row>
    <row r="121" spans="1:14" x14ac:dyDescent="0.3">
      <c r="B121" s="5" t="s">
        <v>148</v>
      </c>
      <c r="C121" s="35" t="s">
        <v>146</v>
      </c>
      <c r="D121" s="13"/>
      <c r="E121" s="13"/>
      <c r="F121" s="4">
        <f t="shared" si="23"/>
        <v>0</v>
      </c>
      <c r="H121" s="15">
        <v>79000</v>
      </c>
      <c r="I121" s="15" t="s">
        <v>197</v>
      </c>
      <c r="J121" s="14"/>
      <c r="K121" s="14"/>
      <c r="L121" s="14"/>
      <c r="M121" s="16">
        <f>SUM(M122:M123)</f>
        <v>0</v>
      </c>
    </row>
    <row r="122" spans="1:14" x14ac:dyDescent="0.3">
      <c r="J122" s="3" t="s">
        <v>60</v>
      </c>
      <c r="K122" s="13"/>
      <c r="L122" s="13"/>
      <c r="M122" s="4">
        <f>K122*L122</f>
        <v>0</v>
      </c>
    </row>
    <row r="123" spans="1:14" x14ac:dyDescent="0.3">
      <c r="A123" s="30"/>
      <c r="B123" s="5" t="s">
        <v>23</v>
      </c>
      <c r="C123" s="3" t="s">
        <v>60</v>
      </c>
      <c r="D123" s="13"/>
      <c r="E123" s="13"/>
      <c r="F123" s="4">
        <f t="shared" ref="F123:F124" si="25">D123*E123</f>
        <v>0</v>
      </c>
      <c r="J123" s="37"/>
      <c r="K123" s="12"/>
      <c r="L123" s="12"/>
      <c r="M123" s="36"/>
    </row>
    <row r="124" spans="1:14" x14ac:dyDescent="0.3">
      <c r="A124" s="30"/>
      <c r="B124" s="5" t="s">
        <v>23</v>
      </c>
      <c r="C124" s="3" t="s">
        <v>60</v>
      </c>
      <c r="D124" s="13"/>
      <c r="E124" s="13"/>
      <c r="F124" s="4">
        <f t="shared" si="25"/>
        <v>0</v>
      </c>
    </row>
    <row r="125" spans="1:14" x14ac:dyDescent="0.3">
      <c r="A125" s="30"/>
      <c r="B125" s="5"/>
      <c r="C125" s="3"/>
      <c r="D125" s="12"/>
      <c r="E125" s="12"/>
      <c r="F125" s="4"/>
    </row>
    <row r="127" spans="1:14" x14ac:dyDescent="0.3">
      <c r="A127" s="81" t="s">
        <v>126</v>
      </c>
      <c r="B127" s="81"/>
      <c r="C127" s="81"/>
      <c r="D127" s="81"/>
      <c r="E127" s="81"/>
      <c r="F127" s="81"/>
      <c r="K127" s="12"/>
      <c r="L127" s="12"/>
      <c r="M127" s="36"/>
    </row>
    <row r="128" spans="1:14" x14ac:dyDescent="0.3">
      <c r="B128" s="5" t="s">
        <v>149</v>
      </c>
      <c r="C128" s="5"/>
      <c r="D128" s="13"/>
      <c r="E128" s="13"/>
      <c r="F128" s="4">
        <f t="shared" ref="F128:F131" si="26">D128*E128</f>
        <v>0</v>
      </c>
      <c r="K128" s="12"/>
      <c r="L128" s="12"/>
      <c r="M128" s="36"/>
    </row>
    <row r="129" spans="1:13" x14ac:dyDescent="0.3">
      <c r="B129" s="5" t="s">
        <v>38</v>
      </c>
      <c r="C129" s="5"/>
      <c r="D129" s="13"/>
      <c r="E129" s="13"/>
      <c r="F129" s="4">
        <f t="shared" si="26"/>
        <v>0</v>
      </c>
      <c r="K129" s="12"/>
      <c r="L129" s="12"/>
      <c r="M129" s="36"/>
    </row>
    <row r="130" spans="1:13" x14ac:dyDescent="0.3">
      <c r="B130" s="5" t="s">
        <v>37</v>
      </c>
      <c r="C130" s="5"/>
      <c r="D130" s="13"/>
      <c r="E130" s="13"/>
      <c r="F130" s="4">
        <f t="shared" si="26"/>
        <v>0</v>
      </c>
      <c r="K130" s="12"/>
      <c r="L130" s="12"/>
      <c r="M130" s="36"/>
    </row>
    <row r="131" spans="1:13" x14ac:dyDescent="0.3">
      <c r="B131" s="5" t="s">
        <v>178</v>
      </c>
      <c r="C131" s="5"/>
      <c r="D131" s="13"/>
      <c r="E131" s="13"/>
      <c r="F131" s="4">
        <f t="shared" si="26"/>
        <v>0</v>
      </c>
      <c r="K131" s="12"/>
      <c r="L131" s="12"/>
      <c r="M131" s="36"/>
    </row>
    <row r="132" spans="1:13" x14ac:dyDescent="0.3">
      <c r="K132" s="12"/>
      <c r="L132" s="12"/>
      <c r="M132" s="36"/>
    </row>
    <row r="133" spans="1:13" x14ac:dyDescent="0.3">
      <c r="A133" s="30"/>
      <c r="B133" s="5" t="s">
        <v>23</v>
      </c>
      <c r="C133" s="3" t="s">
        <v>60</v>
      </c>
      <c r="D133" s="13"/>
      <c r="E133" s="13"/>
      <c r="F133" s="4">
        <f t="shared" ref="F133:F134" si="27">D133*E133</f>
        <v>0</v>
      </c>
      <c r="J133" s="3"/>
      <c r="K133" s="12"/>
      <c r="L133" s="12"/>
      <c r="M133" s="4"/>
    </row>
    <row r="134" spans="1:13" x14ac:dyDescent="0.3">
      <c r="A134" s="30"/>
      <c r="B134" s="5" t="s">
        <v>23</v>
      </c>
      <c r="C134" s="3" t="s">
        <v>60</v>
      </c>
      <c r="D134" s="13"/>
      <c r="E134" s="13"/>
      <c r="F134" s="4">
        <f t="shared" si="27"/>
        <v>0</v>
      </c>
      <c r="J134" s="3"/>
      <c r="K134" s="12"/>
      <c r="L134" s="12"/>
      <c r="M134" s="4"/>
    </row>
    <row r="135" spans="1:13" x14ac:dyDescent="0.3">
      <c r="K135" s="12"/>
      <c r="L135" s="12"/>
      <c r="M135" s="36"/>
    </row>
    <row r="136" spans="1:13" x14ac:dyDescent="0.3">
      <c r="A136" s="81" t="s">
        <v>125</v>
      </c>
      <c r="B136" s="81"/>
      <c r="C136" s="81"/>
      <c r="D136" s="81"/>
      <c r="E136" s="81"/>
      <c r="F136" s="81"/>
      <c r="K136" s="12"/>
      <c r="L136" s="12"/>
      <c r="M136" s="36"/>
    </row>
    <row r="137" spans="1:13" x14ac:dyDescent="0.3">
      <c r="B137" s="5" t="s">
        <v>26</v>
      </c>
      <c r="C137" s="5"/>
      <c r="D137" s="13"/>
      <c r="E137" s="13"/>
      <c r="F137" s="4">
        <f t="shared" ref="F137:F140" si="28">D137*E137</f>
        <v>0</v>
      </c>
      <c r="K137" s="12"/>
      <c r="L137" s="12"/>
      <c r="M137" s="36"/>
    </row>
    <row r="138" spans="1:13" x14ac:dyDescent="0.3">
      <c r="B138" s="5" t="s">
        <v>27</v>
      </c>
      <c r="C138" s="5"/>
      <c r="D138" s="13"/>
      <c r="E138" s="13"/>
      <c r="F138" s="4">
        <f t="shared" si="28"/>
        <v>0</v>
      </c>
      <c r="K138" s="12"/>
      <c r="L138" s="12"/>
      <c r="M138" s="36"/>
    </row>
    <row r="139" spans="1:13" x14ac:dyDescent="0.3">
      <c r="B139" s="5" t="s">
        <v>28</v>
      </c>
      <c r="C139" s="5"/>
      <c r="D139" s="13"/>
      <c r="E139" s="13"/>
      <c r="F139" s="4">
        <f t="shared" si="28"/>
        <v>0</v>
      </c>
      <c r="K139" s="12"/>
      <c r="L139" s="12"/>
      <c r="M139" s="36"/>
    </row>
    <row r="140" spans="1:13" x14ac:dyDescent="0.3">
      <c r="A140" s="30"/>
      <c r="B140" s="5" t="s">
        <v>29</v>
      </c>
      <c r="C140" s="5"/>
      <c r="D140" s="13"/>
      <c r="E140" s="13"/>
      <c r="F140" s="4">
        <f t="shared" si="28"/>
        <v>0</v>
      </c>
      <c r="K140" s="12"/>
      <c r="L140" s="12"/>
      <c r="M140" s="36"/>
    </row>
    <row r="141" spans="1:13" x14ac:dyDescent="0.3">
      <c r="A141" s="30"/>
      <c r="B141" s="29"/>
      <c r="C141" s="3"/>
      <c r="D141" s="12"/>
      <c r="E141" s="12"/>
      <c r="F141" s="4"/>
      <c r="K141" s="12"/>
      <c r="L141" s="12"/>
      <c r="M141" s="36"/>
    </row>
    <row r="142" spans="1:13" x14ac:dyDescent="0.3">
      <c r="B142" s="5"/>
      <c r="C142" s="5"/>
      <c r="D142" s="12"/>
      <c r="E142" s="12"/>
      <c r="F142" s="36"/>
      <c r="K142" s="12"/>
      <c r="L142" s="12"/>
      <c r="M142" s="36"/>
    </row>
    <row r="143" spans="1:13" x14ac:dyDescent="0.3">
      <c r="A143" s="81" t="s">
        <v>150</v>
      </c>
      <c r="B143" s="81"/>
      <c r="C143" s="81"/>
      <c r="D143" s="81"/>
      <c r="E143" s="81"/>
      <c r="F143" s="81"/>
      <c r="K143" s="12"/>
      <c r="L143" s="12"/>
      <c r="M143" s="36"/>
    </row>
    <row r="144" spans="1:13" x14ac:dyDescent="0.3">
      <c r="B144" s="5" t="s">
        <v>39</v>
      </c>
      <c r="C144" s="5"/>
      <c r="D144" s="13"/>
      <c r="E144" s="13"/>
      <c r="F144" s="4">
        <f t="shared" ref="F144:F145" si="29">D144*E144</f>
        <v>0</v>
      </c>
      <c r="K144" s="12"/>
      <c r="L144" s="12"/>
      <c r="M144" s="36"/>
    </row>
    <row r="145" spans="1:13" x14ac:dyDescent="0.3">
      <c r="B145" s="5" t="s">
        <v>40</v>
      </c>
      <c r="C145" s="5"/>
      <c r="D145" s="13"/>
      <c r="E145" s="13"/>
      <c r="F145" s="4">
        <f t="shared" si="29"/>
        <v>0</v>
      </c>
      <c r="K145" s="12"/>
      <c r="L145" s="12"/>
      <c r="M145" s="36"/>
    </row>
    <row r="146" spans="1:13" x14ac:dyDescent="0.3">
      <c r="B146" s="5"/>
      <c r="C146" s="5"/>
      <c r="D146" s="12"/>
      <c r="E146" s="12"/>
      <c r="F146" s="4"/>
      <c r="K146" s="12"/>
      <c r="L146" s="12"/>
      <c r="M146" s="36"/>
    </row>
    <row r="147" spans="1:13" x14ac:dyDescent="0.3">
      <c r="B147" s="5"/>
      <c r="C147" s="5"/>
      <c r="D147" s="12"/>
      <c r="E147" s="12"/>
      <c r="F147" s="4"/>
      <c r="K147" s="12"/>
      <c r="L147" s="12"/>
      <c r="M147" s="36"/>
    </row>
    <row r="148" spans="1:13" x14ac:dyDescent="0.3">
      <c r="A148" s="81" t="s">
        <v>127</v>
      </c>
      <c r="B148" s="81"/>
      <c r="C148" s="81"/>
      <c r="D148" s="81"/>
      <c r="E148" s="81"/>
      <c r="F148" s="81"/>
      <c r="K148" s="12"/>
      <c r="L148" s="12"/>
      <c r="M148" s="36"/>
    </row>
    <row r="149" spans="1:13" x14ac:dyDescent="0.3">
      <c r="B149" s="5" t="s">
        <v>128</v>
      </c>
      <c r="C149" s="3" t="s">
        <v>60</v>
      </c>
      <c r="D149" s="13"/>
      <c r="E149" s="13"/>
      <c r="F149" s="4">
        <f>D149*E149</f>
        <v>0</v>
      </c>
      <c r="K149" s="12"/>
      <c r="L149" s="12"/>
      <c r="M149" s="36"/>
    </row>
    <row r="150" spans="1:13" x14ac:dyDescent="0.3">
      <c r="B150" s="5"/>
      <c r="C150" s="3"/>
      <c r="D150" s="12"/>
      <c r="E150" s="12"/>
      <c r="F150" s="4"/>
      <c r="K150" s="12"/>
      <c r="L150" s="12"/>
      <c r="M150" s="36"/>
    </row>
    <row r="151" spans="1:13" x14ac:dyDescent="0.3">
      <c r="A151" s="30"/>
      <c r="B151" s="5" t="s">
        <v>23</v>
      </c>
      <c r="C151" s="3" t="s">
        <v>60</v>
      </c>
      <c r="D151" s="13"/>
      <c r="E151" s="13"/>
      <c r="F151" s="4">
        <f t="shared" ref="F151:F152" si="30">D151*E151</f>
        <v>0</v>
      </c>
      <c r="J151" s="3"/>
      <c r="K151" s="12"/>
      <c r="L151" s="12"/>
      <c r="M151" s="4"/>
    </row>
    <row r="152" spans="1:13" x14ac:dyDescent="0.3">
      <c r="A152" s="30"/>
      <c r="B152" s="5" t="s">
        <v>23</v>
      </c>
      <c r="C152" s="3" t="s">
        <v>60</v>
      </c>
      <c r="D152" s="13"/>
      <c r="E152" s="13"/>
      <c r="F152" s="4">
        <f t="shared" si="30"/>
        <v>0</v>
      </c>
      <c r="J152" s="3"/>
      <c r="K152" s="12"/>
      <c r="L152" s="12"/>
      <c r="M152" s="4"/>
    </row>
    <row r="153" spans="1:13" x14ac:dyDescent="0.3">
      <c r="K153" s="12"/>
      <c r="L153" s="12"/>
      <c r="M153" s="36"/>
    </row>
    <row r="154" spans="1:13" x14ac:dyDescent="0.3">
      <c r="K154" s="12"/>
      <c r="L154" s="12"/>
      <c r="M154" s="36"/>
    </row>
    <row r="155" spans="1:13" x14ac:dyDescent="0.3">
      <c r="A155" s="15">
        <v>63000</v>
      </c>
      <c r="B155" s="15" t="s">
        <v>215</v>
      </c>
      <c r="C155" s="14"/>
      <c r="D155" s="14"/>
      <c r="E155" s="14"/>
      <c r="F155" s="14">
        <f>SUM(F156)</f>
        <v>0</v>
      </c>
      <c r="K155" s="12"/>
      <c r="L155" s="12"/>
      <c r="M155" s="36"/>
    </row>
    <row r="156" spans="1:13" x14ac:dyDescent="0.3">
      <c r="B156" s="5"/>
      <c r="C156" s="3" t="s">
        <v>60</v>
      </c>
      <c r="D156" s="13"/>
      <c r="E156" s="13"/>
      <c r="F156" s="4">
        <f>D156*E156</f>
        <v>0</v>
      </c>
      <c r="K156" s="12"/>
      <c r="L156" s="12"/>
      <c r="M156" s="36"/>
    </row>
    <row r="157" spans="1:13" x14ac:dyDescent="0.3">
      <c r="B157" s="5"/>
      <c r="C157" s="3"/>
      <c r="D157" s="12"/>
      <c r="E157" s="12"/>
      <c r="F157" s="4"/>
      <c r="K157" s="12"/>
      <c r="L157" s="12"/>
      <c r="M157" s="36"/>
    </row>
    <row r="158" spans="1:13" x14ac:dyDescent="0.3">
      <c r="B158" s="5"/>
      <c r="C158" s="3"/>
      <c r="D158" s="12"/>
      <c r="E158" s="12"/>
      <c r="F158" s="4"/>
      <c r="K158" s="12"/>
      <c r="L158" s="12"/>
      <c r="M158" s="36"/>
    </row>
    <row r="159" spans="1:13" x14ac:dyDescent="0.3">
      <c r="A159" s="15">
        <v>64000</v>
      </c>
      <c r="B159" s="15" t="s">
        <v>153</v>
      </c>
      <c r="C159" s="14"/>
      <c r="D159" s="14"/>
      <c r="E159" s="14"/>
      <c r="F159" s="14">
        <f>SUM(F161:F175)</f>
        <v>0</v>
      </c>
      <c r="H159" s="31"/>
      <c r="I159" s="31"/>
      <c r="J159" s="12"/>
      <c r="K159" s="12"/>
      <c r="L159" s="12"/>
      <c r="M159" s="17"/>
    </row>
    <row r="160" spans="1:13" x14ac:dyDescent="0.3">
      <c r="A160" s="82" t="s">
        <v>129</v>
      </c>
      <c r="B160" s="82"/>
      <c r="C160" s="82"/>
      <c r="D160" s="82"/>
      <c r="E160" s="82"/>
      <c r="F160" s="82"/>
      <c r="J160" s="3"/>
      <c r="K160" s="12"/>
      <c r="L160" s="12"/>
      <c r="M160" s="36"/>
    </row>
    <row r="161" spans="1:13" x14ac:dyDescent="0.3">
      <c r="B161" s="5" t="s">
        <v>130</v>
      </c>
      <c r="C161" s="6" t="s">
        <v>41</v>
      </c>
      <c r="D161" s="13"/>
      <c r="E161" s="13"/>
      <c r="F161" s="4">
        <f t="shared" ref="F161:F162" si="31">D161*E161</f>
        <v>0</v>
      </c>
      <c r="J161" s="3"/>
      <c r="K161" s="12"/>
      <c r="L161" s="12"/>
      <c r="M161" s="36"/>
    </row>
    <row r="162" spans="1:13" x14ac:dyDescent="0.3">
      <c r="B162" s="5" t="s">
        <v>131</v>
      </c>
      <c r="C162" s="6"/>
      <c r="D162" s="13"/>
      <c r="E162" s="13"/>
      <c r="F162" s="4">
        <f t="shared" si="31"/>
        <v>0</v>
      </c>
      <c r="J162" s="3"/>
      <c r="K162" s="12"/>
      <c r="L162" s="12"/>
      <c r="M162" s="36"/>
    </row>
    <row r="163" spans="1:13" x14ac:dyDescent="0.3">
      <c r="B163" s="5"/>
      <c r="C163" s="6"/>
      <c r="D163" s="12"/>
      <c r="E163" s="12"/>
      <c r="F163" s="4"/>
      <c r="J163" s="3"/>
      <c r="K163" s="12"/>
      <c r="L163" s="12"/>
      <c r="M163" s="36"/>
    </row>
    <row r="164" spans="1:13" x14ac:dyDescent="0.3">
      <c r="B164" s="5"/>
      <c r="C164" s="6"/>
      <c r="D164" s="12"/>
      <c r="E164" s="12"/>
      <c r="F164" s="4"/>
      <c r="J164" s="3"/>
      <c r="K164" s="12"/>
      <c r="L164" s="12"/>
      <c r="M164" s="36"/>
    </row>
    <row r="165" spans="1:13" x14ac:dyDescent="0.3">
      <c r="A165" s="81" t="s">
        <v>132</v>
      </c>
      <c r="B165" s="81"/>
      <c r="C165" s="81"/>
      <c r="D165" s="81"/>
      <c r="E165" s="81"/>
      <c r="F165" s="81"/>
      <c r="K165" s="12"/>
      <c r="L165" s="12"/>
      <c r="M165" s="36"/>
    </row>
    <row r="166" spans="1:13" x14ac:dyDescent="0.3">
      <c r="B166" s="5" t="s">
        <v>219</v>
      </c>
      <c r="C166" s="6"/>
      <c r="D166" s="13"/>
      <c r="E166" s="13"/>
      <c r="F166" s="4">
        <f>D166*E166</f>
        <v>0</v>
      </c>
      <c r="K166" s="12"/>
      <c r="L166" s="12"/>
      <c r="M166" s="36"/>
    </row>
    <row r="167" spans="1:13" x14ac:dyDescent="0.3">
      <c r="B167" s="5"/>
      <c r="C167" s="6"/>
      <c r="D167" s="12"/>
      <c r="E167" s="12"/>
      <c r="F167" s="4"/>
      <c r="K167" s="12"/>
      <c r="L167" s="12"/>
      <c r="M167" s="36"/>
    </row>
    <row r="168" spans="1:13" x14ac:dyDescent="0.3">
      <c r="B168" s="5"/>
      <c r="C168" s="6"/>
      <c r="D168" s="12"/>
      <c r="E168" s="12"/>
      <c r="F168" s="4"/>
      <c r="K168" s="12"/>
      <c r="L168" s="12"/>
      <c r="M168" s="36"/>
    </row>
    <row r="169" spans="1:13" x14ac:dyDescent="0.3">
      <c r="A169" s="81" t="s">
        <v>133</v>
      </c>
      <c r="B169" s="81"/>
      <c r="C169" s="81"/>
      <c r="D169" s="81"/>
      <c r="E169" s="81"/>
      <c r="F169" s="81"/>
      <c r="K169" s="12"/>
      <c r="L169" s="12"/>
      <c r="M169" s="36"/>
    </row>
    <row r="170" spans="1:13" x14ac:dyDescent="0.3">
      <c r="B170" s="5" t="s">
        <v>154</v>
      </c>
      <c r="C170" s="3"/>
      <c r="D170" s="13"/>
      <c r="E170" s="13"/>
      <c r="F170" s="4">
        <f>D170*E170</f>
        <v>0</v>
      </c>
      <c r="K170" s="12"/>
      <c r="L170" s="12"/>
      <c r="M170" s="36"/>
    </row>
    <row r="171" spans="1:13" x14ac:dyDescent="0.3">
      <c r="B171" s="5"/>
      <c r="C171" s="3"/>
      <c r="D171" s="12"/>
      <c r="E171" s="12"/>
      <c r="F171" s="4"/>
      <c r="K171" s="12"/>
      <c r="L171" s="12"/>
      <c r="M171" s="36"/>
    </row>
    <row r="172" spans="1:13" x14ac:dyDescent="0.3">
      <c r="B172" s="5" t="s">
        <v>42</v>
      </c>
      <c r="C172" s="3" t="s">
        <v>60</v>
      </c>
      <c r="D172" s="13"/>
      <c r="E172" s="13"/>
      <c r="F172" s="4">
        <f t="shared" ref="F172:F173" si="32">D172*E172</f>
        <v>0</v>
      </c>
      <c r="K172" s="12"/>
      <c r="L172" s="12"/>
      <c r="M172" s="36"/>
    </row>
    <row r="173" spans="1:13" x14ac:dyDescent="0.3">
      <c r="B173" s="5" t="s">
        <v>42</v>
      </c>
      <c r="C173" s="3" t="s">
        <v>60</v>
      </c>
      <c r="D173" s="13"/>
      <c r="E173" s="13"/>
      <c r="F173" s="4">
        <f t="shared" si="32"/>
        <v>0</v>
      </c>
      <c r="K173" s="12"/>
      <c r="L173" s="12"/>
      <c r="M173" s="36"/>
    </row>
    <row r="174" spans="1:13" x14ac:dyDescent="0.3">
      <c r="B174" s="5"/>
      <c r="C174" s="3"/>
      <c r="D174" s="12"/>
      <c r="E174" s="12"/>
      <c r="F174" s="4"/>
      <c r="K174" s="12"/>
      <c r="L174" s="12"/>
      <c r="M174" s="36"/>
    </row>
    <row r="175" spans="1:13" x14ac:dyDescent="0.3">
      <c r="B175" s="5"/>
      <c r="C175" s="6"/>
      <c r="D175" s="5"/>
      <c r="E175" s="5"/>
      <c r="F175" s="4"/>
      <c r="K175" s="12"/>
      <c r="L175" s="12"/>
      <c r="M175" s="36"/>
    </row>
    <row r="176" spans="1:13" x14ac:dyDescent="0.3">
      <c r="A176" s="15">
        <v>65000</v>
      </c>
      <c r="B176" s="15" t="s">
        <v>82</v>
      </c>
      <c r="C176" s="14"/>
      <c r="D176" s="14"/>
      <c r="E176" s="14"/>
      <c r="F176" s="18">
        <f>SUM(F177:F184)</f>
        <v>0</v>
      </c>
      <c r="K176" s="12"/>
      <c r="L176" s="12"/>
      <c r="M176" s="36"/>
    </row>
    <row r="177" spans="1:13" x14ac:dyDescent="0.3">
      <c r="B177" s="5" t="s">
        <v>43</v>
      </c>
      <c r="C177" s="6"/>
      <c r="D177" s="5">
        <f>Présentation!$E$18</f>
        <v>0</v>
      </c>
      <c r="E177" s="5">
        <v>20</v>
      </c>
      <c r="F177" s="4">
        <f t="shared" ref="F177:F182" si="33">D177*E177</f>
        <v>0</v>
      </c>
      <c r="K177" s="12"/>
      <c r="L177" s="12"/>
      <c r="M177" s="36"/>
    </row>
    <row r="178" spans="1:13" x14ac:dyDescent="0.3">
      <c r="B178" s="5" t="s">
        <v>6</v>
      </c>
      <c r="C178" s="6"/>
      <c r="D178" s="13"/>
      <c r="E178" s="13"/>
      <c r="F178" s="4">
        <f t="shared" si="33"/>
        <v>0</v>
      </c>
      <c r="K178" s="12"/>
      <c r="L178" s="12"/>
      <c r="M178" s="36"/>
    </row>
    <row r="179" spans="1:13" x14ac:dyDescent="0.3">
      <c r="B179" s="5"/>
      <c r="C179" s="6"/>
      <c r="D179" s="5"/>
      <c r="E179" s="5"/>
      <c r="F179" s="4"/>
      <c r="K179" s="12"/>
      <c r="L179" s="12"/>
      <c r="M179" s="36"/>
    </row>
    <row r="180" spans="1:13" x14ac:dyDescent="0.3">
      <c r="B180" s="5" t="s">
        <v>42</v>
      </c>
      <c r="C180" s="3" t="s">
        <v>60</v>
      </c>
      <c r="D180" s="13"/>
      <c r="E180" s="13"/>
      <c r="F180" s="4">
        <f t="shared" si="33"/>
        <v>0</v>
      </c>
      <c r="K180" s="12"/>
      <c r="L180" s="12"/>
      <c r="M180" s="36"/>
    </row>
    <row r="181" spans="1:13" x14ac:dyDescent="0.3">
      <c r="B181" s="5" t="s">
        <v>42</v>
      </c>
      <c r="C181" s="3" t="s">
        <v>60</v>
      </c>
      <c r="D181" s="13"/>
      <c r="E181" s="13"/>
      <c r="F181" s="4">
        <f t="shared" si="33"/>
        <v>0</v>
      </c>
      <c r="K181" s="12"/>
      <c r="L181" s="12"/>
      <c r="M181" s="36"/>
    </row>
    <row r="182" spans="1:13" x14ac:dyDescent="0.3">
      <c r="B182" s="5" t="s">
        <v>42</v>
      </c>
      <c r="C182" s="3" t="s">
        <v>60</v>
      </c>
      <c r="D182" s="13"/>
      <c r="E182" s="13"/>
      <c r="F182" s="4">
        <f t="shared" si="33"/>
        <v>0</v>
      </c>
      <c r="K182" s="12"/>
      <c r="L182" s="12"/>
      <c r="M182" s="36"/>
    </row>
    <row r="183" spans="1:13" x14ac:dyDescent="0.3">
      <c r="B183" s="5"/>
      <c r="C183" s="3"/>
      <c r="D183" s="12"/>
      <c r="E183" s="12"/>
      <c r="F183" s="4"/>
      <c r="K183" s="12"/>
      <c r="L183" s="12"/>
      <c r="M183" s="36"/>
    </row>
    <row r="184" spans="1:13" x14ac:dyDescent="0.3">
      <c r="K184" s="12"/>
      <c r="L184" s="12"/>
      <c r="M184" s="36"/>
    </row>
    <row r="185" spans="1:13" x14ac:dyDescent="0.3">
      <c r="A185" s="40" t="s">
        <v>68</v>
      </c>
      <c r="B185" s="40"/>
      <c r="C185" s="40"/>
      <c r="D185" s="40"/>
      <c r="E185" s="40"/>
      <c r="F185" s="41">
        <f>SUM(F176+F159+F155+F86+F55+F6)</f>
        <v>0</v>
      </c>
      <c r="H185" s="40" t="s">
        <v>69</v>
      </c>
      <c r="I185" s="40"/>
      <c r="J185" s="40"/>
      <c r="K185" s="40"/>
      <c r="L185" s="40"/>
      <c r="M185" s="41" t="e">
        <f>SUM(M121+M116+M102+M107+M86+M55+M6)</f>
        <v>#DIV/0!</v>
      </c>
    </row>
    <row r="186" spans="1:13" x14ac:dyDescent="0.3">
      <c r="A186" s="89" t="s">
        <v>165</v>
      </c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33" t="e">
        <f>M185-F185</f>
        <v>#DIV/0!</v>
      </c>
    </row>
    <row r="189" spans="1:13" x14ac:dyDescent="0.3">
      <c r="A189" s="87" t="s">
        <v>179</v>
      </c>
      <c r="B189" s="87"/>
      <c r="C189" s="87"/>
      <c r="D189" s="87"/>
      <c r="E189" s="87"/>
      <c r="F189" s="87"/>
      <c r="H189" s="87" t="s">
        <v>158</v>
      </c>
      <c r="I189" s="87"/>
      <c r="J189" s="87"/>
      <c r="K189" s="87"/>
      <c r="L189" s="87"/>
      <c r="M189" s="87"/>
    </row>
    <row r="190" spans="1:13" x14ac:dyDescent="0.3">
      <c r="A190" s="34"/>
      <c r="B190" s="34"/>
      <c r="C190" s="34" t="s">
        <v>9</v>
      </c>
      <c r="D190" s="34" t="s">
        <v>3</v>
      </c>
      <c r="E190" s="34" t="s">
        <v>2</v>
      </c>
      <c r="F190" s="34" t="s">
        <v>4</v>
      </c>
      <c r="H190" s="10"/>
      <c r="I190" s="10"/>
      <c r="J190" s="10" t="s">
        <v>9</v>
      </c>
      <c r="K190" s="10" t="s">
        <v>3</v>
      </c>
      <c r="L190" s="10" t="s">
        <v>2</v>
      </c>
      <c r="M190" s="10" t="s">
        <v>4</v>
      </c>
    </row>
    <row r="191" spans="1:13" s="12" customFormat="1" x14ac:dyDescent="0.3">
      <c r="A191" s="15"/>
      <c r="B191" s="15"/>
      <c r="C191" s="14"/>
      <c r="D191" s="14"/>
      <c r="E191" s="14"/>
      <c r="F191" s="14">
        <f>SUM(F192:F198)</f>
        <v>0</v>
      </c>
      <c r="H191" s="15"/>
      <c r="I191" s="15"/>
      <c r="J191" s="14"/>
      <c r="K191" s="14"/>
      <c r="L191" s="14"/>
      <c r="M191" s="16">
        <f>SUM(M193:M195)</f>
        <v>0</v>
      </c>
    </row>
    <row r="192" spans="1:13" s="12" customFormat="1" x14ac:dyDescent="0.3">
      <c r="A192" s="38"/>
      <c r="B192" s="39" t="s">
        <v>159</v>
      </c>
      <c r="C192" s="38"/>
      <c r="D192" s="13"/>
      <c r="E192" s="13"/>
      <c r="F192" s="4">
        <f t="shared" ref="F192:F195" si="34">D192*E192</f>
        <v>0</v>
      </c>
    </row>
    <row r="193" spans="1:13" s="12" customFormat="1" x14ac:dyDescent="0.3">
      <c r="A193" s="38"/>
      <c r="B193" s="39" t="s">
        <v>160</v>
      </c>
      <c r="C193" s="38"/>
      <c r="D193" s="13"/>
      <c r="E193" s="13"/>
      <c r="F193" s="4">
        <f t="shared" si="34"/>
        <v>0</v>
      </c>
      <c r="I193" s="42" t="s">
        <v>227</v>
      </c>
      <c r="J193" s="3"/>
      <c r="M193" s="4">
        <f t="shared" ref="M193:M195" si="35">K193*L193</f>
        <v>0</v>
      </c>
    </row>
    <row r="194" spans="1:13" s="12" customFormat="1" x14ac:dyDescent="0.3">
      <c r="A194" s="38"/>
      <c r="B194" s="39" t="s">
        <v>23</v>
      </c>
      <c r="C194" s="3" t="s">
        <v>163</v>
      </c>
      <c r="D194" s="13"/>
      <c r="E194" s="13"/>
      <c r="F194" s="4">
        <f t="shared" si="34"/>
        <v>0</v>
      </c>
      <c r="J194" s="3" t="s">
        <v>60</v>
      </c>
      <c r="K194" s="13"/>
      <c r="L194" s="13"/>
      <c r="M194" s="4">
        <f t="shared" si="35"/>
        <v>0</v>
      </c>
    </row>
    <row r="195" spans="1:13" s="12" customFormat="1" x14ac:dyDescent="0.3">
      <c r="A195" s="38"/>
      <c r="B195" s="39"/>
      <c r="C195" s="3" t="s">
        <v>164</v>
      </c>
      <c r="D195" s="13"/>
      <c r="E195" s="13"/>
      <c r="F195" s="4">
        <f t="shared" si="34"/>
        <v>0</v>
      </c>
      <c r="J195" s="3" t="s">
        <v>60</v>
      </c>
      <c r="K195" s="13"/>
      <c r="L195" s="13"/>
      <c r="M195" s="4">
        <f t="shared" si="35"/>
        <v>0</v>
      </c>
    </row>
    <row r="196" spans="1:13" s="12" customFormat="1" x14ac:dyDescent="0.3">
      <c r="A196" s="38"/>
      <c r="B196" s="39"/>
      <c r="C196" s="3"/>
      <c r="D196" s="38"/>
      <c r="E196" s="38"/>
      <c r="F196" s="38"/>
    </row>
    <row r="197" spans="1:13" s="12" customFormat="1" x14ac:dyDescent="0.3">
      <c r="A197" s="38"/>
      <c r="B197" s="5" t="s">
        <v>23</v>
      </c>
      <c r="C197" s="3" t="s">
        <v>60</v>
      </c>
      <c r="D197" s="13"/>
      <c r="E197" s="13"/>
      <c r="F197" s="4">
        <f t="shared" ref="F197:F198" si="36">D197*E197</f>
        <v>0</v>
      </c>
    </row>
    <row r="198" spans="1:13" s="12" customFormat="1" x14ac:dyDescent="0.3">
      <c r="A198" s="38"/>
      <c r="B198" s="5" t="s">
        <v>23</v>
      </c>
      <c r="C198" s="3" t="s">
        <v>60</v>
      </c>
      <c r="D198" s="13"/>
      <c r="E198" s="13"/>
      <c r="F198" s="4">
        <f t="shared" si="36"/>
        <v>0</v>
      </c>
    </row>
    <row r="199" spans="1:13" s="12" customFormat="1" x14ac:dyDescent="0.3">
      <c r="A199" s="38"/>
      <c r="B199" s="39"/>
      <c r="C199" s="3"/>
      <c r="D199" s="38"/>
      <c r="E199" s="38"/>
      <c r="F199" s="38"/>
    </row>
    <row r="200" spans="1:13" s="12" customFormat="1" x14ac:dyDescent="0.3">
      <c r="A200" s="38"/>
      <c r="B200" s="39"/>
      <c r="C200" s="3"/>
      <c r="D200" s="38"/>
      <c r="E200" s="38"/>
      <c r="F200" s="38"/>
    </row>
    <row r="201" spans="1:13" s="12" customFormat="1" x14ac:dyDescent="0.3">
      <c r="A201" s="40" t="s">
        <v>161</v>
      </c>
      <c r="B201" s="40"/>
      <c r="C201" s="40"/>
      <c r="D201" s="40"/>
      <c r="E201" s="40"/>
      <c r="F201" s="41">
        <f>SUM(F191+F185)</f>
        <v>0</v>
      </c>
      <c r="G201" s="2"/>
      <c r="H201" s="40" t="s">
        <v>162</v>
      </c>
      <c r="I201" s="40"/>
      <c r="J201" s="40"/>
      <c r="K201" s="40"/>
      <c r="L201" s="40"/>
      <c r="M201" s="41">
        <f>SUM(F185+M191)</f>
        <v>0</v>
      </c>
    </row>
    <row r="202" spans="1:13" s="12" customFormat="1" x14ac:dyDescent="0.3"/>
    <row r="203" spans="1:13" s="12" customFormat="1" x14ac:dyDescent="0.3">
      <c r="A203" s="38"/>
      <c r="B203" s="38"/>
      <c r="C203" s="38"/>
      <c r="D203" s="38"/>
      <c r="E203" s="38"/>
      <c r="F203" s="38"/>
    </row>
    <row r="204" spans="1:13" x14ac:dyDescent="0.3">
      <c r="A204" s="15">
        <v>86000</v>
      </c>
      <c r="B204" s="15" t="s">
        <v>83</v>
      </c>
      <c r="C204" s="14"/>
      <c r="D204" s="14"/>
      <c r="E204" s="14"/>
      <c r="F204" s="18">
        <f>F205+F206+F207+F210+F211+F212+F213+F214+F215+F216</f>
        <v>800</v>
      </c>
      <c r="H204" s="15">
        <v>87000</v>
      </c>
      <c r="I204" s="15" t="s">
        <v>88</v>
      </c>
      <c r="J204" s="14"/>
      <c r="K204" s="14"/>
      <c r="L204" s="14"/>
      <c r="M204" s="18">
        <f>M205+M206+M207+M209</f>
        <v>800</v>
      </c>
    </row>
    <row r="205" spans="1:13" x14ac:dyDescent="0.3">
      <c r="B205" s="2" t="s">
        <v>84</v>
      </c>
      <c r="C205" s="6"/>
      <c r="D205" s="13"/>
      <c r="E205" s="19"/>
      <c r="F205" s="4">
        <f t="shared" ref="F205:F207" si="37">D205*E205</f>
        <v>0</v>
      </c>
      <c r="I205" s="2" t="s">
        <v>90</v>
      </c>
      <c r="J205" s="6"/>
      <c r="K205" s="17">
        <f>D205</f>
        <v>0</v>
      </c>
      <c r="L205" s="17">
        <f>E205</f>
        <v>0</v>
      </c>
      <c r="M205" s="4">
        <f>K205*L205</f>
        <v>0</v>
      </c>
    </row>
    <row r="206" spans="1:13" x14ac:dyDescent="0.3">
      <c r="B206" s="5" t="s">
        <v>85</v>
      </c>
      <c r="C206" s="6" t="s">
        <v>234</v>
      </c>
      <c r="D206" s="13"/>
      <c r="E206" s="17">
        <v>18</v>
      </c>
      <c r="F206" s="4">
        <f t="shared" si="37"/>
        <v>0</v>
      </c>
      <c r="I206" s="5" t="s">
        <v>89</v>
      </c>
      <c r="K206" s="17">
        <f>D206</f>
        <v>0</v>
      </c>
      <c r="L206" s="17">
        <v>18</v>
      </c>
      <c r="M206" s="4">
        <f>K206*L206</f>
        <v>0</v>
      </c>
    </row>
    <row r="207" spans="1:13" x14ac:dyDescent="0.3">
      <c r="B207" s="2" t="s">
        <v>86</v>
      </c>
      <c r="C207" s="3" t="s">
        <v>60</v>
      </c>
      <c r="D207" s="13"/>
      <c r="E207" s="13"/>
      <c r="F207" s="4">
        <f t="shared" si="37"/>
        <v>0</v>
      </c>
      <c r="I207" s="2" t="s">
        <v>91</v>
      </c>
      <c r="K207" s="17">
        <f>D207</f>
        <v>0</v>
      </c>
      <c r="L207" s="17">
        <f>E207</f>
        <v>0</v>
      </c>
      <c r="M207" s="4">
        <f>F207</f>
        <v>0</v>
      </c>
    </row>
    <row r="208" spans="1:13" x14ac:dyDescent="0.3">
      <c r="K208" s="5"/>
      <c r="L208" s="5"/>
      <c r="M208" s="5"/>
    </row>
    <row r="209" spans="1:13" x14ac:dyDescent="0.3">
      <c r="B209" s="11" t="s">
        <v>87</v>
      </c>
      <c r="F209" s="72">
        <f>SUM(F210:F216)</f>
        <v>800</v>
      </c>
      <c r="I209" s="11" t="s">
        <v>87</v>
      </c>
      <c r="K209" s="5"/>
      <c r="L209" s="5"/>
      <c r="M209" s="72">
        <f>M210+M211+M212+M213+M214+M215+M216</f>
        <v>800</v>
      </c>
    </row>
    <row r="210" spans="1:13" x14ac:dyDescent="0.3">
      <c r="B210" s="17" t="s">
        <v>13</v>
      </c>
      <c r="C210" s="1"/>
      <c r="D210" s="69">
        <f>IF(Présentation!$E$18&lt;250,1,IF(Présentation!$E$18&lt;500,2,3))</f>
        <v>1</v>
      </c>
      <c r="E210" s="5">
        <v>100</v>
      </c>
      <c r="F210" s="5">
        <f>D210*E210</f>
        <v>100</v>
      </c>
      <c r="I210" s="17" t="s">
        <v>13</v>
      </c>
      <c r="J210" s="1"/>
      <c r="K210" s="5">
        <f>D210</f>
        <v>1</v>
      </c>
      <c r="L210" s="5">
        <f>E210</f>
        <v>100</v>
      </c>
      <c r="M210" s="5">
        <f>K210*L210</f>
        <v>100</v>
      </c>
    </row>
    <row r="211" spans="1:13" x14ac:dyDescent="0.3">
      <c r="B211" s="17" t="s">
        <v>12</v>
      </c>
      <c r="D211" s="5">
        <f>Présentation!E18</f>
        <v>0</v>
      </c>
      <c r="E211" s="5">
        <v>0.5</v>
      </c>
      <c r="F211" s="4">
        <f t="shared" ref="F211:F216" si="38">D211*E211</f>
        <v>0</v>
      </c>
      <c r="I211" s="17" t="s">
        <v>12</v>
      </c>
      <c r="K211" s="5">
        <f>D211</f>
        <v>0</v>
      </c>
      <c r="L211" s="5">
        <f t="shared" ref="L211:L216" si="39">E211</f>
        <v>0.5</v>
      </c>
      <c r="M211" s="4">
        <f t="shared" ref="M211:M216" si="40">K211*L211</f>
        <v>0</v>
      </c>
    </row>
    <row r="212" spans="1:13" x14ac:dyDescent="0.3">
      <c r="B212" s="17" t="s">
        <v>10</v>
      </c>
      <c r="D212" s="5">
        <f>Présentation!I18+Présentation!J18</f>
        <v>0</v>
      </c>
      <c r="E212" s="5">
        <v>6.5</v>
      </c>
      <c r="F212" s="4">
        <f t="shared" si="38"/>
        <v>0</v>
      </c>
      <c r="I212" s="17" t="s">
        <v>10</v>
      </c>
      <c r="K212" s="5">
        <f>D212</f>
        <v>0</v>
      </c>
      <c r="L212" s="5">
        <f t="shared" si="39"/>
        <v>6.5</v>
      </c>
      <c r="M212" s="4">
        <f t="shared" si="40"/>
        <v>0</v>
      </c>
    </row>
    <row r="213" spans="1:13" x14ac:dyDescent="0.3">
      <c r="B213" s="17" t="s">
        <v>11</v>
      </c>
      <c r="C213" s="6" t="s">
        <v>75</v>
      </c>
      <c r="D213" s="13"/>
      <c r="E213" s="5">
        <v>9.5</v>
      </c>
      <c r="F213" s="4">
        <f t="shared" si="38"/>
        <v>0</v>
      </c>
      <c r="I213" s="17" t="s">
        <v>11</v>
      </c>
      <c r="J213" s="6" t="s">
        <v>75</v>
      </c>
      <c r="K213" s="5">
        <f t="shared" ref="K213" si="41">D213</f>
        <v>0</v>
      </c>
      <c r="L213" s="5">
        <f t="shared" si="39"/>
        <v>9.5</v>
      </c>
      <c r="M213" s="4">
        <f t="shared" si="40"/>
        <v>0</v>
      </c>
    </row>
    <row r="214" spans="1:13" x14ac:dyDescent="0.3">
      <c r="B214" s="17" t="s">
        <v>14</v>
      </c>
      <c r="D214" s="5">
        <f>Présentation!E18</f>
        <v>0</v>
      </c>
      <c r="E214" s="5">
        <v>5</v>
      </c>
      <c r="F214" s="4">
        <f t="shared" si="38"/>
        <v>0</v>
      </c>
      <c r="I214" s="17" t="s">
        <v>14</v>
      </c>
      <c r="K214" s="5">
        <f>D214</f>
        <v>0</v>
      </c>
      <c r="L214" s="5">
        <f t="shared" si="39"/>
        <v>5</v>
      </c>
      <c r="M214" s="4">
        <f t="shared" si="40"/>
        <v>0</v>
      </c>
    </row>
    <row r="215" spans="1:13" x14ac:dyDescent="0.3">
      <c r="B215" s="17" t="s">
        <v>15</v>
      </c>
      <c r="C215" s="3" t="s">
        <v>235</v>
      </c>
      <c r="D215" s="13"/>
      <c r="E215" s="5">
        <v>0.4</v>
      </c>
      <c r="F215" s="4">
        <f t="shared" si="38"/>
        <v>0</v>
      </c>
      <c r="I215" s="17" t="s">
        <v>15</v>
      </c>
      <c r="J215" s="3" t="s">
        <v>235</v>
      </c>
      <c r="K215" s="5">
        <f t="shared" ref="K215:K216" si="42">D215</f>
        <v>0</v>
      </c>
      <c r="L215" s="5">
        <f t="shared" si="39"/>
        <v>0.4</v>
      </c>
      <c r="M215" s="4">
        <f t="shared" si="40"/>
        <v>0</v>
      </c>
    </row>
    <row r="216" spans="1:13" x14ac:dyDescent="0.3">
      <c r="B216" s="17" t="s">
        <v>16</v>
      </c>
      <c r="D216" s="5">
        <v>1</v>
      </c>
      <c r="E216" s="5">
        <v>700</v>
      </c>
      <c r="F216" s="4">
        <f t="shared" si="38"/>
        <v>700</v>
      </c>
      <c r="I216" s="17" t="s">
        <v>16</v>
      </c>
      <c r="K216" s="5">
        <f t="shared" si="42"/>
        <v>1</v>
      </c>
      <c r="L216" s="5">
        <f t="shared" si="39"/>
        <v>700</v>
      </c>
      <c r="M216" s="4">
        <f t="shared" si="40"/>
        <v>700</v>
      </c>
    </row>
    <row r="219" spans="1:13" x14ac:dyDescent="0.3">
      <c r="A219" s="40" t="s">
        <v>166</v>
      </c>
      <c r="B219" s="40"/>
      <c r="C219" s="40"/>
      <c r="D219" s="40"/>
      <c r="E219" s="40"/>
      <c r="F219" s="41">
        <f>SUM(F204+F201)</f>
        <v>800</v>
      </c>
      <c r="H219" s="40" t="s">
        <v>69</v>
      </c>
      <c r="I219" s="40"/>
      <c r="J219" s="40"/>
      <c r="K219" s="40"/>
      <c r="L219" s="40"/>
      <c r="M219" s="41">
        <f>SUM(M204+M201)</f>
        <v>800</v>
      </c>
    </row>
    <row r="231" spans="2:4" x14ac:dyDescent="0.3">
      <c r="B231" s="5" t="s">
        <v>64</v>
      </c>
      <c r="C231" s="5"/>
      <c r="D231" s="5">
        <f>SUM(F8+F9+F10+F11+F12+F13+F14+F15+F16+F17+F18+F19+F20+F21+F22+F23+F27+F28+F32+F36+F37+F38+F39+F57+F58+F59+F60+F63+F67+F68+F72+F76+F80+F82+F83+F88+F91+F92+F93+F94+F96+F97+F103+F104+F105+F106+F107+F108+F109+F117+F119+F120+F123+F124+F128+F129+F130+F131+F133+F134+F137+F138+F139+F140+F144+F145+F149+F151+F152+F156+F161+F162+F166+F170+F172+F173+F178+F180+F181+F182)</f>
        <v>0</v>
      </c>
    </row>
    <row r="232" spans="2:4" x14ac:dyDescent="0.3">
      <c r="B232" s="5" t="s">
        <v>65</v>
      </c>
      <c r="C232" s="5"/>
      <c r="D232" s="5">
        <f>SUM(M32+M33+M34+M35+M36+M38+M39+M43+M44+M45+M46+M50+M51+M52+M55+M95+M96+M97+M102+M107+M116+M121)</f>
        <v>0</v>
      </c>
    </row>
    <row r="233" spans="2:4" x14ac:dyDescent="0.3">
      <c r="B233" s="5" t="s">
        <v>221</v>
      </c>
      <c r="C233" s="5"/>
      <c r="D233" s="5">
        <f>D231-D232</f>
        <v>0</v>
      </c>
    </row>
    <row r="234" spans="2:4" x14ac:dyDescent="0.3">
      <c r="B234" s="5" t="s">
        <v>66</v>
      </c>
      <c r="C234" s="5"/>
      <c r="D234" s="5">
        <f>SUM(Présentation!E18+Présentation!F18)</f>
        <v>0</v>
      </c>
    </row>
    <row r="235" spans="2:4" x14ac:dyDescent="0.3">
      <c r="B235" s="5" t="s">
        <v>67</v>
      </c>
      <c r="C235" s="5"/>
      <c r="D235" s="5" t="e">
        <f>D233/D234</f>
        <v>#DIV/0!</v>
      </c>
    </row>
  </sheetData>
  <sheetProtection algorithmName="SHA-512" hashValue="5KUQj77SjjNhbPQhHYx9rOPNxB4Cyxmj24DvotFUQEjqh4HYkrYYt1ZGwm+j/PQiuwR5XjLoTWZOwL2p4Ggeiw==" saltValue="7DpFLuCEetHHBL6y5H1aXQ==" spinCount="100000" sheet="1" objects="1" scenarios="1"/>
  <mergeCells count="27">
    <mergeCell ref="A189:F189"/>
    <mergeCell ref="H42:M42"/>
    <mergeCell ref="H87:M87"/>
    <mergeCell ref="H94:M94"/>
    <mergeCell ref="H189:M189"/>
    <mergeCell ref="A62:F62"/>
    <mergeCell ref="A186:L186"/>
    <mergeCell ref="A160:F160"/>
    <mergeCell ref="A100:F100"/>
    <mergeCell ref="A87:E87"/>
    <mergeCell ref="A136:F136"/>
    <mergeCell ref="A165:F165"/>
    <mergeCell ref="A169:F169"/>
    <mergeCell ref="A127:F127"/>
    <mergeCell ref="A143:F143"/>
    <mergeCell ref="A148:F148"/>
    <mergeCell ref="A26:F26"/>
    <mergeCell ref="A1:M1"/>
    <mergeCell ref="A2:M2"/>
    <mergeCell ref="A56:E56"/>
    <mergeCell ref="H7:M7"/>
    <mergeCell ref="I9:M9"/>
    <mergeCell ref="A7:F7"/>
    <mergeCell ref="A4:F4"/>
    <mergeCell ref="H4:M4"/>
    <mergeCell ref="A35:F35"/>
    <mergeCell ref="A31:F31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0"/>
  <sheetViews>
    <sheetView workbookViewId="0"/>
  </sheetViews>
  <sheetFormatPr baseColWidth="10" defaultRowHeight="14.5" x14ac:dyDescent="0.35"/>
  <cols>
    <col min="1" max="1" width="19" bestFit="1" customWidth="1"/>
  </cols>
  <sheetData>
    <row r="2" spans="1:2" x14ac:dyDescent="0.35">
      <c r="A2" s="22" t="s">
        <v>249</v>
      </c>
      <c r="B2" s="21">
        <v>197</v>
      </c>
    </row>
    <row r="3" spans="1:2" x14ac:dyDescent="0.35">
      <c r="A3" s="22" t="s">
        <v>94</v>
      </c>
      <c r="B3" s="21">
        <v>170</v>
      </c>
    </row>
    <row r="4" spans="1:2" x14ac:dyDescent="0.35">
      <c r="A4" s="22" t="s">
        <v>236</v>
      </c>
      <c r="B4" s="21">
        <v>78</v>
      </c>
    </row>
    <row r="5" spans="1:2" x14ac:dyDescent="0.35">
      <c r="A5" s="22" t="s">
        <v>95</v>
      </c>
      <c r="B5" s="21">
        <v>168</v>
      </c>
    </row>
    <row r="6" spans="1:2" x14ac:dyDescent="0.35">
      <c r="A6" s="22" t="s">
        <v>97</v>
      </c>
      <c r="B6" s="21">
        <v>190</v>
      </c>
    </row>
    <row r="7" spans="1:2" x14ac:dyDescent="0.35">
      <c r="A7" s="22" t="s">
        <v>105</v>
      </c>
      <c r="B7" s="21">
        <v>270</v>
      </c>
    </row>
    <row r="8" spans="1:2" x14ac:dyDescent="0.35">
      <c r="A8" s="22" t="s">
        <v>93</v>
      </c>
      <c r="B8" s="21">
        <v>92</v>
      </c>
    </row>
    <row r="9" spans="1:2" x14ac:dyDescent="0.35">
      <c r="A9" s="22" t="s">
        <v>98</v>
      </c>
      <c r="B9" s="21">
        <v>84</v>
      </c>
    </row>
    <row r="10" spans="1:2" x14ac:dyDescent="0.35">
      <c r="A10" s="22" t="s">
        <v>237</v>
      </c>
      <c r="B10" s="21">
        <v>144</v>
      </c>
    </row>
    <row r="11" spans="1:2" x14ac:dyDescent="0.35">
      <c r="A11" s="22" t="s">
        <v>96</v>
      </c>
      <c r="B11" s="21">
        <v>258</v>
      </c>
    </row>
    <row r="12" spans="1:2" x14ac:dyDescent="0.35">
      <c r="A12" s="22" t="s">
        <v>99</v>
      </c>
      <c r="B12" s="21">
        <v>280</v>
      </c>
    </row>
    <row r="13" spans="1:2" x14ac:dyDescent="0.35">
      <c r="A13" s="22" t="s">
        <v>100</v>
      </c>
      <c r="B13" s="21">
        <v>540</v>
      </c>
    </row>
    <row r="14" spans="1:2" x14ac:dyDescent="0.35">
      <c r="A14" s="22" t="s">
        <v>245</v>
      </c>
      <c r="B14" s="21">
        <v>282</v>
      </c>
    </row>
    <row r="15" spans="1:2" x14ac:dyDescent="0.35">
      <c r="A15" s="22" t="s">
        <v>102</v>
      </c>
      <c r="B15" s="21">
        <v>192</v>
      </c>
    </row>
    <row r="16" spans="1:2" x14ac:dyDescent="0.35">
      <c r="A16" s="22" t="s">
        <v>238</v>
      </c>
      <c r="B16" s="21">
        <v>200</v>
      </c>
    </row>
    <row r="17" spans="1:2" x14ac:dyDescent="0.35">
      <c r="A17" s="22" t="s">
        <v>241</v>
      </c>
      <c r="B17" s="21">
        <v>36</v>
      </c>
    </row>
    <row r="18" spans="1:2" x14ac:dyDescent="0.35">
      <c r="A18" s="22" t="s">
        <v>240</v>
      </c>
      <c r="B18" s="21">
        <v>168</v>
      </c>
    </row>
    <row r="19" spans="1:2" x14ac:dyDescent="0.35">
      <c r="A19" s="22" t="s">
        <v>246</v>
      </c>
      <c r="B19" s="21">
        <v>216</v>
      </c>
    </row>
    <row r="20" spans="1:2" x14ac:dyDescent="0.35">
      <c r="A20" s="22" t="s">
        <v>239</v>
      </c>
      <c r="B20" s="21">
        <v>228</v>
      </c>
    </row>
    <row r="21" spans="1:2" x14ac:dyDescent="0.35">
      <c r="A21" s="22" t="s">
        <v>247</v>
      </c>
      <c r="B21" s="21">
        <v>286</v>
      </c>
    </row>
    <row r="22" spans="1:2" x14ac:dyDescent="0.35">
      <c r="A22" s="22" t="s">
        <v>103</v>
      </c>
      <c r="B22" s="21">
        <v>120</v>
      </c>
    </row>
    <row r="23" spans="1:2" x14ac:dyDescent="0.35">
      <c r="A23" s="22" t="s">
        <v>248</v>
      </c>
      <c r="B23" s="21">
        <v>144</v>
      </c>
    </row>
    <row r="24" spans="1:2" x14ac:dyDescent="0.35">
      <c r="A24" s="22" t="s">
        <v>243</v>
      </c>
      <c r="B24" s="21">
        <v>51</v>
      </c>
    </row>
    <row r="25" spans="1:2" x14ac:dyDescent="0.35">
      <c r="A25" s="22" t="s">
        <v>251</v>
      </c>
      <c r="B25" s="21">
        <v>74</v>
      </c>
    </row>
    <row r="26" spans="1:2" x14ac:dyDescent="0.35">
      <c r="A26" s="22" t="s">
        <v>104</v>
      </c>
      <c r="B26" s="21">
        <v>456</v>
      </c>
    </row>
    <row r="27" spans="1:2" x14ac:dyDescent="0.35">
      <c r="A27" s="22" t="s">
        <v>244</v>
      </c>
      <c r="B27" s="21">
        <v>144</v>
      </c>
    </row>
    <row r="28" spans="1:2" x14ac:dyDescent="0.35">
      <c r="A28" s="22" t="s">
        <v>242</v>
      </c>
      <c r="B28" s="21">
        <v>550</v>
      </c>
    </row>
    <row r="29" spans="1:2" x14ac:dyDescent="0.35">
      <c r="A29" s="22" t="s">
        <v>101</v>
      </c>
      <c r="B29" s="21">
        <v>72</v>
      </c>
    </row>
    <row r="30" spans="1:2" x14ac:dyDescent="0.35">
      <c r="A30" s="22" t="s">
        <v>250</v>
      </c>
      <c r="B30" s="21">
        <v>108</v>
      </c>
    </row>
  </sheetData>
  <sheetProtection algorithmName="SHA-512" hashValue="6FnmUbXhYN8a7LEg68ergoP0j6lYIBBWYCntdKViUKi53eXRZQxuXNgBS/zzciM0OAJ7Xx+EFCPfKFkQ0doGZA==" saltValue="+oiyRG/p3fA2piEml9BZ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</vt:lpstr>
      <vt:lpstr>Budget</vt:lpstr>
      <vt:lpstr>Médailles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MASSANET</dc:creator>
  <cp:lastModifiedBy>Jeremy Rabu</cp:lastModifiedBy>
  <cp:lastPrinted>2018-11-15T09:08:25Z</cp:lastPrinted>
  <dcterms:created xsi:type="dcterms:W3CDTF">2017-05-17T10:10:42Z</dcterms:created>
  <dcterms:modified xsi:type="dcterms:W3CDTF">2021-09-01T10:26:07Z</dcterms:modified>
</cp:coreProperties>
</file>